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showHorizontalScroll="0" showVerticalScroll="0" windowWidth="20490" windowHeight="7620" tabRatio="500"/>
  </bookViews>
  <sheets>
    <sheet name="IDENTIFICAÇÃO DA UNIDADE" sheetId="19" r:id="rId1"/>
    <sheet name="INFORMAÇÕES TÉCNICAS" sheetId="20" r:id="rId2"/>
    <sheet name="FINANCEIRO GERAL " sheetId="16" r:id="rId3"/>
    <sheet name="FINANCEIRO DETALHADO " sheetId="17" r:id="rId4"/>
    <sheet name="GASES, LAVANDERIA E RESÍDUOS(2)" sheetId="21" r:id="rId5"/>
    <sheet name="EQUIPAMENTOS" sheetId="22" r:id="rId6"/>
    <sheet name="NUTRIÇÃO" sheetId="23" r:id="rId7"/>
    <sheet name="INFRA-ESTRUTURA" sheetId="24" r:id="rId8"/>
    <sheet name="RH" sheetId="25" r:id="rId9"/>
    <sheet name="ATIVIDADE I" sheetId="26" r:id="rId10"/>
    <sheet name="ATIVIDADE II" sheetId="27" r:id="rId11"/>
    <sheet name="AIH-SIA" sheetId="28" r:id="rId12"/>
    <sheet name="ANEXOS DE JUSTIFICATIVAS " sheetId="29" r:id="rId13"/>
  </sheets>
  <definedNames>
    <definedName name="_xlnm.Print_Area" localSheetId="0">'IDENTIFICAÇÃO DA UNIDADE'!$A$1:$K$23</definedName>
    <definedName name="_xlnm.Print_Area" localSheetId="1">'INFORMAÇÕES TÉCNICAS'!$A$2:$P$18</definedName>
    <definedName name="_xlnm.Print_Area" localSheetId="4">'GASES, LAVANDERIA E RESÍDUOS(2)'!$A$1:$G$49</definedName>
    <definedName name="_xlnm._FilterDatabase" localSheetId="5">EQUIPAMENTOS!$10:$145</definedName>
    <definedName name="_xlnm.Print_Area" localSheetId="5">EQUIPAMENTOS!$A$1:$R$132</definedName>
    <definedName name="_xlnm.Print_Area" localSheetId="6">NUTRIÇÃO!$A$1:$G$56</definedName>
    <definedName name="_xlnm.Print_Area" localSheetId="7">'INFRA-ESTRUTURA'!$A$1:$H$50</definedName>
    <definedName name="_xlnm.Print_Area" localSheetId="8">RH!$A$1:$H$204</definedName>
    <definedName name="_xlnm.Print_Area" localSheetId="9">'ATIVIDADE I'!$A$1:$J$46</definedName>
    <definedName name="_xlnm.Print_Area" localSheetId="10">'ATIVIDADE II'!$A:$E</definedName>
    <definedName name="_xlnm.Print_Area" localSheetId="11">'AIH-SIA'!$B$1:$F$26</definedName>
    <definedName name="_xlnm.Print_Area" localSheetId="12">'ANEXOS DE JUSTIFICATIVAS '!$A$1:$F$33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<sst xmlns="http://schemas.openxmlformats.org/spreadsheetml/2006/main" count="1670" uniqueCount="934">
  <si>
    <t xml:space="preserve">                Secretaria da Saúde do Estado da Bahia</t>
  </si>
  <si>
    <t xml:space="preserve"> UNIDADE </t>
  </si>
  <si>
    <t>HMV</t>
  </si>
  <si>
    <t xml:space="preserve">                Relatório de Informação Hospitalar</t>
  </si>
  <si>
    <t>ANO</t>
  </si>
  <si>
    <t>2026</t>
  </si>
  <si>
    <t xml:space="preserve">MÊS </t>
  </si>
  <si>
    <t>MARÇO</t>
  </si>
  <si>
    <t>BLOCO A</t>
  </si>
  <si>
    <t>IDENTIFICAÇÃO DA UNIDADE</t>
  </si>
  <si>
    <t>VERSÃO 4.1</t>
  </si>
  <si>
    <t>Unidade:</t>
  </si>
  <si>
    <t>HOSPITAL MANOEL VICTORINO</t>
  </si>
  <si>
    <t>CNPJ:</t>
  </si>
  <si>
    <t>05.413.531/0001-20</t>
  </si>
  <si>
    <t>CNES:</t>
  </si>
  <si>
    <t>Instituição Gestora:</t>
  </si>
  <si>
    <t>FUNDAÇÃO ABM DE PESQUISA E EXTENSÃO NA AREA DA SAUDE</t>
  </si>
  <si>
    <t>Endereço:</t>
  </si>
  <si>
    <t>PRAÇA CONSELHEIRO ALMEIDA COUTO,Nº412,NAZARÉ</t>
  </si>
  <si>
    <t>Cidade:</t>
  </si>
  <si>
    <t>SALVADOR/BA</t>
  </si>
  <si>
    <t>Responsável pela Unidade:</t>
  </si>
  <si>
    <t>SHIRLEY BATISTA</t>
  </si>
  <si>
    <t>Cargo:</t>
  </si>
  <si>
    <t>DIRETORIA GERAL</t>
  </si>
  <si>
    <t>Telefone:</t>
  </si>
  <si>
    <t>71 9125-2163</t>
  </si>
  <si>
    <t>E-mail:</t>
  </si>
  <si>
    <t>DIRETORIAGERAL.HMV@FABAMED.ORG.BR</t>
  </si>
  <si>
    <t>Secretaria da Saúde do Estado da Bahia</t>
  </si>
  <si>
    <t>UNIDADE:</t>
  </si>
  <si>
    <t>Relatório de Informação Hospitalar</t>
  </si>
  <si>
    <t>BLOCO B</t>
  </si>
  <si>
    <t>Informações Técnicas</t>
  </si>
  <si>
    <t>VERSÃO 4.0</t>
  </si>
  <si>
    <t>Presidente / Responsável</t>
  </si>
  <si>
    <t>Cons./Estado</t>
  </si>
  <si>
    <t>Número</t>
  </si>
  <si>
    <t>Suplente</t>
  </si>
  <si>
    <t>1. Comissão de Avaliação e Revisão de Prontuários:</t>
  </si>
  <si>
    <t>Vitoria Alice Alves de Olvieira</t>
  </si>
  <si>
    <t>CREMEB</t>
  </si>
  <si>
    <t>Sissi Aspera</t>
  </si>
  <si>
    <t>COREM</t>
  </si>
  <si>
    <t>2. Comissão de Avaliação e Revisão de Óbitos:</t>
  </si>
  <si>
    <t>Lais Gomes</t>
  </si>
  <si>
    <t xml:space="preserve">Joselba Pereira </t>
  </si>
  <si>
    <t>COREN</t>
  </si>
  <si>
    <t>3. Comissão de Controle de Infecção Hospitalar:</t>
  </si>
  <si>
    <t xml:space="preserve">Anderson Vinicius </t>
  </si>
  <si>
    <t>Loliza Michele Sousa da Silva</t>
  </si>
  <si>
    <t>4. Comissão de Farmácia Terapeutica:</t>
  </si>
  <si>
    <t xml:space="preserve">Raissa Santos </t>
  </si>
  <si>
    <t>CRF</t>
  </si>
  <si>
    <t>5. Comissão de Ética Médica:</t>
  </si>
  <si>
    <t xml:space="preserve"> </t>
  </si>
  <si>
    <t>6. Comissão de Ética de Enfermagem:</t>
  </si>
  <si>
    <t>7. Comissão Interna de Prevenção de Acidentes de Trabalho (CIPA):</t>
  </si>
  <si>
    <t>8. Comissão de Humanização da Assistência:</t>
  </si>
  <si>
    <t xml:space="preserve">PrIscila Predeira </t>
  </si>
  <si>
    <t>PSICOLOGA</t>
  </si>
  <si>
    <t>Liilian Agapito</t>
  </si>
  <si>
    <t>S SOCIAL</t>
  </si>
  <si>
    <t>9. SAC - Serviço de Atendimento ao Cliente:</t>
  </si>
  <si>
    <t>Maria Jose Nascimento</t>
  </si>
  <si>
    <t>Elane Machado</t>
  </si>
  <si>
    <r>
      <rPr>
        <b/>
        <sz val="10"/>
        <rFont val="Tahoma"/>
        <charset val="1"/>
      </rPr>
      <t xml:space="preserve">                                                </t>
    </r>
    <r>
      <rPr>
        <b/>
        <sz val="10"/>
        <color rgb="FFFF0000"/>
        <rFont val="Tahoma"/>
        <charset val="1"/>
      </rPr>
      <t>Secretaria da Saúde do Estado da Bahia</t>
    </r>
  </si>
  <si>
    <t xml:space="preserve">                                                    Relatório de Informação Hospitalar</t>
  </si>
  <si>
    <t>ANO:</t>
  </si>
  <si>
    <t>MÊS:</t>
  </si>
  <si>
    <t>BLOCO C</t>
  </si>
  <si>
    <t>SITUAÇÃO FINANCEIRA</t>
  </si>
  <si>
    <t>Campo</t>
  </si>
  <si>
    <t>Conceito</t>
  </si>
  <si>
    <t>Valor</t>
  </si>
  <si>
    <t>A</t>
  </si>
  <si>
    <t>SALDO ANTERIOR</t>
  </si>
  <si>
    <t>B</t>
  </si>
  <si>
    <t>TOTAL RECEITAS</t>
  </si>
  <si>
    <t>B1</t>
  </si>
  <si>
    <t>CONTRATO SESAB / LÍQUIDO RECEBIDO</t>
  </si>
  <si>
    <t>B2</t>
  </si>
  <si>
    <t xml:space="preserve">APLICAÇÃO FINANCEIRA </t>
  </si>
  <si>
    <t>B3</t>
  </si>
  <si>
    <t>OUTROS RECEBIMENTOS</t>
  </si>
  <si>
    <t>C</t>
  </si>
  <si>
    <t>TOTAL DESPESA</t>
  </si>
  <si>
    <t>C1</t>
  </si>
  <si>
    <t>FOLHA</t>
  </si>
  <si>
    <t>C2</t>
  </si>
  <si>
    <t>SERVIÇOS MÉDICOS TERCEIRIZADOS</t>
  </si>
  <si>
    <t>C3</t>
  </si>
  <si>
    <t>SERVIÇOS ASSISTENCIAIS TERCEIRIZADOS</t>
  </si>
  <si>
    <t>C4</t>
  </si>
  <si>
    <t>MEDICAMENTOS</t>
  </si>
  <si>
    <t>C5</t>
  </si>
  <si>
    <t>MATERIAIS MÉDICOS</t>
  </si>
  <si>
    <t>C6</t>
  </si>
  <si>
    <t>LABORATÓRIO</t>
  </si>
  <si>
    <t>C7</t>
  </si>
  <si>
    <t>NUTRIÇÃO</t>
  </si>
  <si>
    <t>C8</t>
  </si>
  <si>
    <t>SERVIÇOS DE CONCESSÃO PÚBLICA</t>
  </si>
  <si>
    <t>C9</t>
  </si>
  <si>
    <t>LIMPEZA E HIGIENIZAÇÃO</t>
  </si>
  <si>
    <t>C10</t>
  </si>
  <si>
    <t>SERVIÇO DE MANUTENÇÃO</t>
  </si>
  <si>
    <t>C11</t>
  </si>
  <si>
    <t>MATERIAIS DE MANUTENÇÃO</t>
  </si>
  <si>
    <t>C12</t>
  </si>
  <si>
    <t>MATERIAL DE EXPEDIENTE</t>
  </si>
  <si>
    <t>C13</t>
  </si>
  <si>
    <t>LAVANDERIA</t>
  </si>
  <si>
    <t>C14</t>
  </si>
  <si>
    <t>TRANSPORTES</t>
  </si>
  <si>
    <t>C15</t>
  </si>
  <si>
    <t>COMUNICAÇÃO E MARKETING</t>
  </si>
  <si>
    <t>C16</t>
  </si>
  <si>
    <t>TEC. DA INFORMAÇÃO E COMUNICAÇÃO</t>
  </si>
  <si>
    <t>C17</t>
  </si>
  <si>
    <t>VIAGENS</t>
  </si>
  <si>
    <t>C18</t>
  </si>
  <si>
    <t>CONSULTORIAS</t>
  </si>
  <si>
    <t>C19</t>
  </si>
  <si>
    <t>TAXAS E JUROS</t>
  </si>
  <si>
    <t>C20</t>
  </si>
  <si>
    <t>ENSINO E PESQUISA</t>
  </si>
  <si>
    <t>C21</t>
  </si>
  <si>
    <t>MATERIAL PERMANENTE</t>
  </si>
  <si>
    <t>C22</t>
  </si>
  <si>
    <t>IMPOSTOS</t>
  </si>
  <si>
    <t>C23</t>
  </si>
  <si>
    <t>MATERIAL DE CONSUMO</t>
  </si>
  <si>
    <t>C24</t>
  </si>
  <si>
    <t>SEGUROS</t>
  </si>
  <si>
    <t>C25</t>
  </si>
  <si>
    <t>OUTROS NÃO DETALHADOS</t>
  </si>
  <si>
    <t>RESULTADO FINAL (A+B-C)</t>
  </si>
  <si>
    <t>D</t>
  </si>
  <si>
    <t>PROVISÃO TRABALHISTA (D1+D2)</t>
  </si>
  <si>
    <t>D1</t>
  </si>
  <si>
    <t>SALDO PROVISÃO ACUMULADO</t>
  </si>
  <si>
    <t>D2</t>
  </si>
  <si>
    <t>PROVISÃO DO MÊS</t>
  </si>
  <si>
    <t>Responsável pelo preenchimento</t>
  </si>
  <si>
    <t>Nome:</t>
  </si>
  <si>
    <t>Luciana de Jesus Santana</t>
  </si>
  <si>
    <t>Assistente Administrativo</t>
  </si>
  <si>
    <t>(71) 3033-4507/3033-4528</t>
  </si>
  <si>
    <t>PRESTACAODECONTAS@FABAMED.ORG.BR</t>
  </si>
  <si>
    <r>
      <rPr>
        <b/>
        <sz val="10"/>
        <color rgb="FFFF0000"/>
        <rFont val="Tahoma"/>
        <charset val="1"/>
      </rPr>
      <t xml:space="preserve">Secretaria da Saúde do Estado da Bahia                                         </t>
    </r>
    <r>
      <rPr>
        <b/>
        <sz val="10"/>
        <rFont val="Tahoma"/>
        <charset val="1"/>
      </rPr>
      <t>UNIDADE:</t>
    </r>
  </si>
  <si>
    <r>
      <rPr>
        <b/>
        <sz val="10"/>
        <color rgb="FF333399"/>
        <rFont val="Tahoma"/>
        <charset val="1"/>
      </rPr>
      <t xml:space="preserve">Relatório de Informação Hospitalar                                                   </t>
    </r>
    <r>
      <rPr>
        <b/>
        <sz val="10"/>
        <rFont val="Tahoma"/>
        <charset val="1"/>
      </rPr>
      <t>ANO:</t>
    </r>
  </si>
  <si>
    <t>BLOCO D</t>
  </si>
  <si>
    <t>DETALHAMENTO DAS DESPESAS DA UNIDADE</t>
  </si>
  <si>
    <t>Código Objeto / Código Conceito</t>
  </si>
  <si>
    <t>Nota Explicativa / Detalhamento da Despesa</t>
  </si>
  <si>
    <t>Valor Pago</t>
  </si>
  <si>
    <t>1 - Folha / 1.1 - Salários</t>
  </si>
  <si>
    <t>1 - Folha / 1.2 - Obrigações Sociais / INSS</t>
  </si>
  <si>
    <t>1 - Folha / 1.3 - Obrigações Sociais / FGTS</t>
  </si>
  <si>
    <t>1 - Folha / 1.4 - Obrigações Sociais / PIS</t>
  </si>
  <si>
    <t>1 - Folha / 1.5 - Benefícios</t>
  </si>
  <si>
    <t>1 - Folha / 1.6 - Provisão (13°, férias, rescisões etc)</t>
  </si>
  <si>
    <t>1 - Folha / 1.7 - Seguros</t>
  </si>
  <si>
    <t>1 - Folha / 1.8 - RPA (autônomo)</t>
  </si>
  <si>
    <t>2 - Serviços Médicos Terceirizados / 2.1 - Anestesiologia</t>
  </si>
  <si>
    <t>2 - Serviços Médicos Terceirizados / 2.2 - Vasculares</t>
  </si>
  <si>
    <t>2 - Serviços Médicos Terceirizados / 2.3 - Cardiologia</t>
  </si>
  <si>
    <t>2 - Serviços Médicos Terceirizados / 2.4 - Radiologia</t>
  </si>
  <si>
    <t>2 - Serviços Médicos Terceirizados / 2.5 - Oncologia</t>
  </si>
  <si>
    <t>2 - Serviços Médicos Terceirizados / 2.6 - Proctologia</t>
  </si>
  <si>
    <t>2 - Serviços Médicos Terceirizados / 2.7 - Urologia</t>
  </si>
  <si>
    <t>2 - Serviços Médicos Terceirizados / 2.8 - Cirurgia Plástica</t>
  </si>
  <si>
    <t>2 - Serviços Médicos Terceirizados / 2.9 - Cirurgia Geral</t>
  </si>
  <si>
    <t>2 - Serviços Médicos Terceirizados / 2.10 - Cirurgia Cabeça e Pescoço</t>
  </si>
  <si>
    <t>2 - Serviços Médicos Terceirizados / 2.11 - Cirurgia Pediatrica</t>
  </si>
  <si>
    <t>2 - Serviços Médicos Terceirizados / 2.12 - Clínica Geral</t>
  </si>
  <si>
    <t>2 - Serviços Médicos Terceirizados / 2.13 - Obstetrícia</t>
  </si>
  <si>
    <t>2 - Serviços Médicos Terceirizados / 2.14 - Ultrassonografia</t>
  </si>
  <si>
    <t>2 - Serviços Médicos Terceirizados / 2.15 - Pediatria</t>
  </si>
  <si>
    <t>2 - Serviços Médicos Terceirizados / 2.16 - Ortopedia</t>
  </si>
  <si>
    <t>2 - Serviços Médicos Terceirizados / 2.17 - Plantonistas</t>
  </si>
  <si>
    <t>2 - Serviços Médicos Terceirizados / 2.18 - Toco-Ginecologia</t>
  </si>
  <si>
    <t>2 - Serviços Médicos Terceirizados / 2.19 - Neurologia</t>
  </si>
  <si>
    <t>2 - Serviços Médicos Terceirizados / 2.20 - Infectologia</t>
  </si>
  <si>
    <t>2 - Serviços Médicos Terceirizados / 2.21 - Pneumologia</t>
  </si>
  <si>
    <t>2 - Serviços Médicos Terceirizados / 2.22 - Gastroenterologia</t>
  </si>
  <si>
    <t>2 - Serviços Médicos Terceirizados / 2.23 - Coloproctologia</t>
  </si>
  <si>
    <t>2 - Serviços Médicos Terceirizados / 2.24 - Genecologia</t>
  </si>
  <si>
    <t>2 - Serviços Médicos Terceirizados / 2.25 - Hematologia</t>
  </si>
  <si>
    <t>2 - Serviços Médicos Terceirizados / 2.26 - Nefrologia</t>
  </si>
  <si>
    <t>2 - Serviços Médicos Terceirizados / 2.27 - Angiologia</t>
  </si>
  <si>
    <t>2 - Serviços Médicos Terceirizados / 2.28 - Neonatologia</t>
  </si>
  <si>
    <t>2 - Serviços Médicos Terceirizados / 2.29 - Terapia Intensiva Adulto</t>
  </si>
  <si>
    <t>2 - Serviços Médicos Terceirizados / 2.30 - Endocrinologia</t>
  </si>
  <si>
    <t>2 - Serviços Médicos Terceirizados / 2.31 - Nefropediatria</t>
  </si>
  <si>
    <t>2 - Serviços Médicos Terceirizados / 2.32 - Neuropediatria</t>
  </si>
  <si>
    <t>2 - Serviços Médicos Terceirizados / 2.33 - Cardiopediatria</t>
  </si>
  <si>
    <t>2 - Serviços Médicos Terceirizados / 2.34 - Oftalmologia</t>
  </si>
  <si>
    <t>2 - Serviços Médicos Terceirizados / 2.35 - Nutrologia</t>
  </si>
  <si>
    <t>2 - Serviços Médicos Terceirizados / 2.36 - Ecocardiografia</t>
  </si>
  <si>
    <t>2 - Serviços Médicos Terceirizados / 2.37 - Ensino e Pesquisa</t>
  </si>
  <si>
    <t>2 - Serviços Médicos Terceirizados / 2.38 - Outras Especialidades Médicas</t>
  </si>
  <si>
    <t>3 - Serviços Assistenciais Terceirizados / 3.1 - Hemodialise</t>
  </si>
  <si>
    <t>3 - Serviços Assistenciais Terceirizados / 3.2 - Endoscopia</t>
  </si>
  <si>
    <t>3 - Serviços Assistenciais Terceirizados / 3.3 - Internação Domiciliar</t>
  </si>
  <si>
    <t>3 - Serviços Assistenciais Terceirizados / 3.4 - Espirometria</t>
  </si>
  <si>
    <t>3 - Serviços Assistenciais Terceirizados / 3.5 - Eletroencefalograma</t>
  </si>
  <si>
    <t>3 - Serviços Assistenciais Terceirizados / 3.6 - Profissionais Nível Superior</t>
  </si>
  <si>
    <t>3 - Serviços Assistenciais Terceirizados / 3.7 - Esterilização</t>
  </si>
  <si>
    <t>4 - Medicamentos / 4.1 - Medicamentos</t>
  </si>
  <si>
    <t>4 - Medicamentos / 4.2 - Nutrição Parenteral</t>
  </si>
  <si>
    <t>5 - Materiais Médicos / 5.1 - Material Penso</t>
  </si>
  <si>
    <t>5 - Materiais Médicos / 5.2 - OPME</t>
  </si>
  <si>
    <t>5 - Materiais Médicos / 5.3 - CME</t>
  </si>
  <si>
    <t>5 - Materiais Médicos / 5.4 - Gases Medicinais</t>
  </si>
  <si>
    <t>5 - Materiais Médicos / 5.5 - Radiológicos</t>
  </si>
  <si>
    <t>6 - Laboratório / 6.1 - Insumos</t>
  </si>
  <si>
    <t>6 - Laboratório / 6.2 - Laboratório (Se Terceirizado)</t>
  </si>
  <si>
    <t>6 - Laboratório / 6.3 - PNCQ</t>
  </si>
  <si>
    <t>6 - Laboratório / 6.4 - Comodatos</t>
  </si>
  <si>
    <t>6 - Laboratório / 6.5 - Exames Terceirizados</t>
  </si>
  <si>
    <t>7 - Nutrição / 7.1 - Gêneros Alimentícios</t>
  </si>
  <si>
    <t>7 - Nutrição / 7.2 - Nutrição Enteral</t>
  </si>
  <si>
    <t>7 - Nutrição / 7.3 - Água Mineral</t>
  </si>
  <si>
    <t>7 - Nutrição / 7.4 - GLP</t>
  </si>
  <si>
    <t>7 - Nutrição / 7.5 - Descartáveis</t>
  </si>
  <si>
    <t>7 - Nutrição / 7.6 - Material de Limpeza</t>
  </si>
  <si>
    <t>8 - Serviços de Concessão Pública / 8.1 - Coleta de Lixo Hospitalar</t>
  </si>
  <si>
    <t>8 - Serviços de Concessão Pública / 8.2 - Telefonia</t>
  </si>
  <si>
    <t>8 - Serviços de Concessão Pública / 8.3 - Provedor de Internet</t>
  </si>
  <si>
    <t>8 - Serviços de Concessão Pública / 8.4 - Água</t>
  </si>
  <si>
    <t>8 - Serviços de Concessão Pública / 8.5 - Energia Elétrica</t>
  </si>
  <si>
    <t>9 - Limpeza e Higienização / 9.1 - Serviço de Limpeza e Higienização (terceirizado)</t>
  </si>
  <si>
    <t>9 - Limpeza e Higienização / 9.2 - Material de Limpeza e Higienização</t>
  </si>
  <si>
    <t>10 - Serviços de Manutenção / 10.1 - Engenharia Clínica</t>
  </si>
  <si>
    <t>10 - Serviços de Manutenção / 10.2 - Refrigeração</t>
  </si>
  <si>
    <t>10 - Serviços de Manutenção / 10.3 - Detetização</t>
  </si>
  <si>
    <t>10 - Serviços de Manutenção / 10.4 - Elevadores</t>
  </si>
  <si>
    <t>10 - Serviços de Manutenção / 10.5 - Gerador de Energia</t>
  </si>
  <si>
    <t>10 - Serviços de Manutenção / 10.6 - Contratos Manutenção Equip. Médico/Hospitalar</t>
  </si>
  <si>
    <t>10 - Serviços de Manutenção / 10.7 - Servidor de Telefonia</t>
  </si>
  <si>
    <t>10 - Serviços de Manutenção / 10.8 - Central Telefônica</t>
  </si>
  <si>
    <t>10 - Serviços de Manutenção / 10.9 - Prestações Eventuais de Serviços Terc. PF e PJ</t>
  </si>
  <si>
    <t>11 - Materiais de Manutenção / 11.1 - Material de Manutenção Predial</t>
  </si>
  <si>
    <t>11 - Materiais de Manutenção / 11.2 - Material de Manutenção Equipamentos (demais)</t>
  </si>
  <si>
    <t>11 - Materiais de Manutenção / 11.3 - Material de Manutenção Engenharia Clínica</t>
  </si>
  <si>
    <t>11 - Materiais de Manutenção / 11.4 - Fretes e Carretos Engenharia Clínica</t>
  </si>
  <si>
    <t>11 - Materiais de Manutenção / 11.5 - EPI</t>
  </si>
  <si>
    <t>12 - Material de Expediente / 12.1 - Impressos</t>
  </si>
  <si>
    <t>12 - Material de Expediente / 12.2 - Material Expediente</t>
  </si>
  <si>
    <t>13 - Lavanderia / 13.1 - Processamento de Roupa</t>
  </si>
  <si>
    <t>13 - Lavanderia / 13.2 - Material de Lavanderia</t>
  </si>
  <si>
    <t>13 - Lavanderia / 13.3 - Costuraria</t>
  </si>
  <si>
    <t>14 - Transportes / 14.1 - Combustiveis</t>
  </si>
  <si>
    <t>14 - Transportes / 14.2 - Seguros / Licenciamentos e Multas</t>
  </si>
  <si>
    <t>14 - Transportes / 14.3 - Manutenção Veículos</t>
  </si>
  <si>
    <t>14 - Transportes / 14.4 - Fretes e Correspondênciais</t>
  </si>
  <si>
    <t>14 - Transportes / 14.5 - Moto Boy</t>
  </si>
  <si>
    <t>14 - Transportes / 14.6 - Deslocamentos de Pacientes</t>
  </si>
  <si>
    <t>14 - Transportes / 14.7 - Táxi e Transporte Coletivo</t>
  </si>
  <si>
    <t>15 - Comunicação e Marketing / 15.1 - Propaganda / Publicações Legais</t>
  </si>
  <si>
    <t>15 - Comunicação e Marketing / 15.2 - Site</t>
  </si>
  <si>
    <t>15 - Comunicação e Marketing / 15.3 - Confraternizações</t>
  </si>
  <si>
    <t>15 - Comunicação e Marketing / 15.4 - Eventos</t>
  </si>
  <si>
    <t>15 - Comunicação e Marketing / 15.5 - Sinalização</t>
  </si>
  <si>
    <t>15 - Comunicação e Marketing / 15.6 - Material Gráfico</t>
  </si>
  <si>
    <t>15 - Comunicação e Marketing / 15.7 - Fardamento</t>
  </si>
  <si>
    <t>15 - Comunicação e Marketing / 15.8 - Crachá</t>
  </si>
  <si>
    <t>16 - Tec. da Informação / 16.1 - Serviços de Manutenção</t>
  </si>
  <si>
    <t>16 -Tec. da Informação / 16.2 - Software</t>
  </si>
  <si>
    <t>16 - Tec. da Informação / 16.3 - Tele Medicina</t>
  </si>
  <si>
    <t>17 - Viagens / 17.1 - Passagens</t>
  </si>
  <si>
    <t>17 - Viagens / 17.2 - Hospedagens</t>
  </si>
  <si>
    <t>17 - Viagens / 17.3 - Ajuda de Custo</t>
  </si>
  <si>
    <t>18 - Consultorias / 18.1 - Consultoria Juridica</t>
  </si>
  <si>
    <t>18 - Consultorias / 18.2 - Consultoria em Medicina do Trabalho</t>
  </si>
  <si>
    <t>18 - Consultorias / 18.3 - Consultoria em Gestão</t>
  </si>
  <si>
    <t>18 - Consultorias / 18.4 - Consultoria Financeira / Orçamentaria</t>
  </si>
  <si>
    <t>18 - Consultorias / 18.5 - Consultoria em Eficientização Energetica</t>
  </si>
  <si>
    <t>19 - Taxas e Juros / 19.1 - Taxas Bancárias</t>
  </si>
  <si>
    <t>19 - Taxas e Juros / 19.2 - Taxas Municipais / Estaduais / Federais</t>
  </si>
  <si>
    <t>19 - Taxas e Juros / 19.3 - Multas</t>
  </si>
  <si>
    <t>19 - Taxas e Juros /19.4 - Juros</t>
  </si>
  <si>
    <t>19 - Taxas e Juros / 19.5 - Custos Cartoriais</t>
  </si>
  <si>
    <t>20 - Ensino e Pesquisa / 20.1 - Bolsa Estagiários</t>
  </si>
  <si>
    <t>20 - Ensino e Pesquisa / 20.2 - Cursos e Capacitações</t>
  </si>
  <si>
    <t>20 - Ensino e Pesquisa / 20.3 - Ajuda de Custo</t>
  </si>
  <si>
    <t>20 - Ensino e Pesquisa / 20.4 - Seguros</t>
  </si>
  <si>
    <t>21 - Material Permanente / 21.1 - Equipamentos Médicos</t>
  </si>
  <si>
    <t>21 - Material Permanente / 21.2 - Locação de Equipamentos</t>
  </si>
  <si>
    <t>21 - Material Permanente / 21.3 - Móveis</t>
  </si>
  <si>
    <t>21 - Material Permanente / 21.4 - Locação de Móveis</t>
  </si>
  <si>
    <t>21 - Material Permanente / 21.5 - Equipamentos de Informática</t>
  </si>
  <si>
    <t>21 - Material Permanente / 21.6 - Locação de Veículos</t>
  </si>
  <si>
    <t>21 - Material Permanente / 21.7 - Utensílios</t>
  </si>
  <si>
    <t>22 - Impostos / 22.1 - ISS</t>
  </si>
  <si>
    <t>22 - Impostos / 22.2 - IR</t>
  </si>
  <si>
    <t>22 - Impostos / 22.3 - Outros</t>
  </si>
  <si>
    <t>23 - Material de Consumo / 23.1 - Manutenção</t>
  </si>
  <si>
    <t>24 - Seguros / 24.1 - Veículos</t>
  </si>
  <si>
    <t>24 - Seguros / 24.2 - Predial</t>
  </si>
  <si>
    <t>24 - Seguros / 24.3 - Equipamentos</t>
  </si>
  <si>
    <t>25 - Outros / 25.1 - Não detalhados</t>
  </si>
  <si>
    <t>TOTAL DESPESAS - FINANCEIRO DETALHADO</t>
  </si>
  <si>
    <t>71 3033-4507/3033-4528</t>
  </si>
  <si>
    <t>UNIDADE</t>
  </si>
  <si>
    <t>MÊS</t>
  </si>
  <si>
    <t>BLOCO E</t>
  </si>
  <si>
    <t>DETALHAMENTO DESPESAS COM GASES MEDICINAIS</t>
  </si>
  <si>
    <t>CAMPO</t>
  </si>
  <si>
    <t>ELEMENTOS DO CONTRATO</t>
  </si>
  <si>
    <t>MEDIDA</t>
  </si>
  <si>
    <t>CNPJ PRESTADOR</t>
  </si>
  <si>
    <t>QTDE. MÊS</t>
  </si>
  <si>
    <t>VALOR PAGO</t>
  </si>
  <si>
    <t>Aluguel de Cilindro</t>
  </si>
  <si>
    <t>und.</t>
  </si>
  <si>
    <t>Frete</t>
  </si>
  <si>
    <t>Oxigênio Medicinal Gasoso</t>
  </si>
  <si>
    <t>m³</t>
  </si>
  <si>
    <t>Oxigênio Medicinal Líquido</t>
  </si>
  <si>
    <t>24.380.578/0004-21</t>
  </si>
  <si>
    <t>Oxigênio Cil T (10m3 por cilindro)</t>
  </si>
  <si>
    <t>Ar Comprimido Medicinal Gasoso</t>
  </si>
  <si>
    <t>Óxido Nitroso Medicinal</t>
  </si>
  <si>
    <t>kg</t>
  </si>
  <si>
    <t>Argônio 4.5</t>
  </si>
  <si>
    <t>Nitrogênio 4.6</t>
  </si>
  <si>
    <t>Nitrogênio Comercial</t>
  </si>
  <si>
    <t>Dióxido de Carbono 99%</t>
  </si>
  <si>
    <t>Unidade Remota de telemetria</t>
  </si>
  <si>
    <t>unid.</t>
  </si>
  <si>
    <t>Assistencia tecnica preventiva basica</t>
  </si>
  <si>
    <t>TOTAL GERAL NO MÊS</t>
  </si>
  <si>
    <t>DETALHAMENTO DESPESAS COM LAVANDERIA</t>
  </si>
  <si>
    <t>Processamento de Roupa</t>
  </si>
  <si>
    <t>04.861.978/0001-07</t>
  </si>
  <si>
    <t>DETALHAMENTO DESPESAS COM DESCARTE DE RESÍDUOS SÓLIDOS E LÍQUIDOS</t>
  </si>
  <si>
    <t>Descarte de Resíduos Hospitalares (Sólidos e Líquidos)</t>
  </si>
  <si>
    <t>01.568.077/0011-05</t>
  </si>
  <si>
    <t>MARIA JOSE</t>
  </si>
  <si>
    <t>coordenadora</t>
  </si>
  <si>
    <t>71 98596732</t>
  </si>
  <si>
    <t>coord.adm.hmv@fabamed.org.br</t>
  </si>
  <si>
    <t xml:space="preserve">      Secretaria da Saúde do Estado da Bahia</t>
  </si>
  <si>
    <t xml:space="preserve">     Relatório de Informação Hospitalar</t>
  </si>
  <si>
    <t>BLOCO G</t>
  </si>
  <si>
    <t>RELAÇÃO DE EQUIPAMENTOS MÉDICO-HOSPITALAR</t>
  </si>
  <si>
    <t>Equipamento</t>
  </si>
  <si>
    <t>Data de Aquisição do Equipamento</t>
  </si>
  <si>
    <t>Fabricante</t>
  </si>
  <si>
    <t>Modelo</t>
  </si>
  <si>
    <t>Série</t>
  </si>
  <si>
    <t>Tombamento SESAB</t>
  </si>
  <si>
    <t>Estado de Conservação</t>
  </si>
  <si>
    <t>Setor / Localização</t>
  </si>
  <si>
    <t>Contrato Manutenção</t>
  </si>
  <si>
    <t>Empresa Contratada</t>
  </si>
  <si>
    <t>Valor do Contrato</t>
  </si>
  <si>
    <t>Data da Ultima Realização de Manutenção Preventiva no Mês</t>
  </si>
  <si>
    <t>Data da Ultima Realização de Manutenção Corretiva no Mês</t>
  </si>
  <si>
    <t>Custo Manutenção Corretiva / Equipamento Sem Cobertura</t>
  </si>
  <si>
    <t>Descrição dos Serviços Realizados no Mês</t>
  </si>
  <si>
    <t>Número Dias Parados</t>
  </si>
  <si>
    <t>Impacto na Assistência</t>
  </si>
  <si>
    <t>APARELHO ANESTESIA</t>
  </si>
  <si>
    <t>APARELHO CARDIOVERSOR</t>
  </si>
  <si>
    <t>APARELHO DE ANESTESIA</t>
  </si>
  <si>
    <t>APARELHO DE RAIO X</t>
  </si>
  <si>
    <t>APARELHO DE ULTRASONOGRAFIA</t>
  </si>
  <si>
    <t>APARELHO DE ULTRASSONOGRAFIA</t>
  </si>
  <si>
    <t xml:space="preserve">APARELHO DERMATOMO </t>
  </si>
  <si>
    <t xml:space="preserve">APARELHO DESFIBRILADOR </t>
  </si>
  <si>
    <t>APARELHO ELETROCARDIOGRAFO</t>
  </si>
  <si>
    <t xml:space="preserve">APARELHO ELETROCARDIOGRAFOPORTÁTIL   </t>
  </si>
  <si>
    <t>APARELHO LARINGOSCOPIO</t>
  </si>
  <si>
    <t>APARELHO NEGATOSCOPIO</t>
  </si>
  <si>
    <t>APARELHO NEGATOSCOPIO DE DOIS CORPOS</t>
  </si>
  <si>
    <t xml:space="preserve">APARELHO NEGATOSCOPIO DE UM CORPO  </t>
  </si>
  <si>
    <t>APARELHO PARA ARTROSCOPIA</t>
  </si>
  <si>
    <t>ARCO CIRURGICO MOVEL</t>
  </si>
  <si>
    <t>ARCO CIRÚRGICO MOVEL</t>
  </si>
  <si>
    <t xml:space="preserve">COM DEFEITO </t>
  </si>
  <si>
    <t>ASPIRADOR PARA SECREÇÃO</t>
  </si>
  <si>
    <t xml:space="preserve">BISTUJRI ELETRICO </t>
  </si>
  <si>
    <t xml:space="preserve">BISTURI  ELETRICO </t>
  </si>
  <si>
    <t>BISTURI ELETRONICO</t>
  </si>
  <si>
    <t>BISTURI ELETRONICO TIPO MICROPROCESSADO</t>
  </si>
  <si>
    <t>CARRO MACA REMOVIVEL</t>
  </si>
  <si>
    <t>CENTRIFUGA MACRO</t>
  </si>
  <si>
    <t>DESFIBRILADOR</t>
  </si>
  <si>
    <t>ESTUFA BACTERIOLOGICA</t>
  </si>
  <si>
    <t>FOCO CIRURGICO</t>
  </si>
  <si>
    <t>FOCO PARABOLICO</t>
  </si>
  <si>
    <t>LAVADORA ULTRA - SONICA</t>
  </si>
  <si>
    <t>MESA CIRURGICA</t>
  </si>
  <si>
    <t xml:space="preserve">MICROSCOPIO BIOLOGICO BINOCULAR </t>
  </si>
  <si>
    <t>MONITOR MULTIPARAMETRICO</t>
  </si>
  <si>
    <t xml:space="preserve">MONITOR MULTIPARAMETRICO </t>
  </si>
  <si>
    <t>OXIMETRO DE PULSO</t>
  </si>
  <si>
    <t xml:space="preserve">OXIMETRO DE PULSO </t>
  </si>
  <si>
    <t>OXIMETRO DE PULSO PORTATIL</t>
  </si>
  <si>
    <t>PERFURADOR OSSEO</t>
  </si>
  <si>
    <t>SISTEMA DE ANSTESIA COM MONITOR INTEGRADO E VENTILADOR ELETRONICO</t>
  </si>
  <si>
    <t>SISTEMA DE DIGITALIZAÇÃO DE IMAGEM RADIOGRAFICAS PARA RAIO X</t>
  </si>
  <si>
    <t>TOMOGRAFO COMPUTADORIZADO</t>
  </si>
  <si>
    <t>TORNIQUETE  ELETRONICO</t>
  </si>
  <si>
    <t xml:space="preserve">VENTILADOR PULMONAR </t>
  </si>
  <si>
    <t>VENTILADOR PULMONAR ELETRONICO</t>
  </si>
  <si>
    <t>VENTILADOR PULMONAR MICROPROCESSADO</t>
  </si>
  <si>
    <t>VENTILADOR PULMONAR MICROPROCESSADO - MARCA MAQUET</t>
  </si>
  <si>
    <t>BISTURI ELETRICO</t>
  </si>
  <si>
    <t xml:space="preserve">ARCO CIRURGICO MOVEL </t>
  </si>
  <si>
    <t xml:space="preserve"> Responsável pelo preenchimento</t>
  </si>
  <si>
    <t>BLOCO F</t>
  </si>
  <si>
    <t>DETALHAMENTO DESPESAS COM NUTRIÇÃO HOSPITALAR</t>
  </si>
  <si>
    <t>1. Paciente Adulto / 1.1 Desjejum</t>
  </si>
  <si>
    <t>17.475.068/0001-20</t>
  </si>
  <si>
    <t>1. Paciente Adulto / 1.2 Colação</t>
  </si>
  <si>
    <t>1. Paciente Adulto / 1.3 Almoço</t>
  </si>
  <si>
    <t>1. Paciente Adulto / 1.4 Lanche</t>
  </si>
  <si>
    <t>1. Paciente Adulto / 1.5 Jantar</t>
  </si>
  <si>
    <t>1. Paciente Adulto / 1.6 Ceia completa</t>
  </si>
  <si>
    <t>1. Paciente Adulto / 1.7 Ceia leve</t>
  </si>
  <si>
    <t>2. Paciente Infantil / 2.1 Desjejum</t>
  </si>
  <si>
    <t>2. Paciente Infantil / 2.2 Colação</t>
  </si>
  <si>
    <t>2. Paciente Infantil / 2.3 Almoço</t>
  </si>
  <si>
    <t>2. Paciente Infantil / 2.4 Lanche</t>
  </si>
  <si>
    <t>2. Paciente Infantil / 2.5 Jantar</t>
  </si>
  <si>
    <t>2. Paciente Infantil / 2.6 Ceia completa</t>
  </si>
  <si>
    <t>2. Paciente Infantil / 2.7 Ceia leve</t>
  </si>
  <si>
    <t>3. Acompanhante / 3.1 Desjejum</t>
  </si>
  <si>
    <t>3. Acompanhante / 3.2 Almoço</t>
  </si>
  <si>
    <t>3. Acompanhante / 3.3 Colação</t>
  </si>
  <si>
    <t>3. Acompanhante / 3.4 Lanche</t>
  </si>
  <si>
    <t>3. Acompanhante / 3.5 Ceia completa</t>
  </si>
  <si>
    <t>3. Acompanhante / 3.6 Jantar</t>
  </si>
  <si>
    <t>4. Funcionários / 4.1 Desjejum</t>
  </si>
  <si>
    <t>4. Funcionários / 4.2 Almoço</t>
  </si>
  <si>
    <t>4. Funcionários / 4.3 Lanche</t>
  </si>
  <si>
    <t>4. Funcionários / 4.4 Jantar</t>
  </si>
  <si>
    <t>4. Funcionários / 4.5 Ceia completa</t>
  </si>
  <si>
    <t>TOTAL REFEIÇÕES NO MÊS</t>
  </si>
  <si>
    <t>5. Dieta Líquida / 5.1 Líquida</t>
  </si>
  <si>
    <t>5. Dieta Líquida / 5.2 Semi-líquida</t>
  </si>
  <si>
    <t>5. Dieta Líquida / 5.3 Líquida Restrita</t>
  </si>
  <si>
    <t>5. Dieta Líquida / 5.4 Fórmula Láctea ou Não Láctea</t>
  </si>
  <si>
    <t>5. Dieta Líquida / 5.5 Fórmula Infantil</t>
  </si>
  <si>
    <t>5. Dieta Líquida / 5.6 Fórmula Enteral</t>
  </si>
  <si>
    <t>TOTAL DIETAS LÍQUIDAS NO MÊS</t>
  </si>
  <si>
    <t>POLYANE SANTOS</t>
  </si>
  <si>
    <t>SUPERVISORA DE NUTRIÇÃO</t>
  </si>
  <si>
    <t>71 99323-9977</t>
  </si>
  <si>
    <t>NUTRICAO.HMV@FABAMED.ORG.BR</t>
  </si>
  <si>
    <t xml:space="preserve">                                                 Secretaria da Saúde do Estado da Bahia</t>
  </si>
  <si>
    <t xml:space="preserve">                                                  Relatório de Informação Hospitalar</t>
  </si>
  <si>
    <t xml:space="preserve">ANO </t>
  </si>
  <si>
    <t>BLOCO H</t>
  </si>
  <si>
    <t>INFRA-ESTRUTURA E FINANCEIRO</t>
  </si>
  <si>
    <t>DESCRIÇÃO / DETALHAMENTO DA SOLICITAÇÃO</t>
  </si>
  <si>
    <t>DATA DA SOLICITAÇÃO</t>
  </si>
  <si>
    <t>NÚMERO DO PROCESSO</t>
  </si>
  <si>
    <t>VALOR ESTIMADO</t>
  </si>
  <si>
    <t>CLASSIFICAÇÃO</t>
  </si>
  <si>
    <t>SITUAÇÃO ATUAL DO PROCESSO</t>
  </si>
  <si>
    <t>AQUISIÇÃO DE BENS PERMANENTES (EQUIPAMENTOS)</t>
  </si>
  <si>
    <t>DESCRIÇÃO DO EQUIPAMENTOS / ESPECIFICAÇÃO</t>
  </si>
  <si>
    <t>CÓDIGO SIMPAS</t>
  </si>
  <si>
    <t>QUANTIDADE</t>
  </si>
  <si>
    <t xml:space="preserve">                                                             Secretaria da Saúde do Estado da Bahia</t>
  </si>
  <si>
    <t xml:space="preserve">                                                             Relatório de Informação Hospitalar</t>
  </si>
  <si>
    <t>BLOCO I</t>
  </si>
  <si>
    <t>PLANILHA DE INFORMAÇÕES - RECURSOS HUMANOS</t>
  </si>
  <si>
    <t>Cargo / Função</t>
  </si>
  <si>
    <t>Carga Horária</t>
  </si>
  <si>
    <t>Quantidade</t>
  </si>
  <si>
    <t>Remuneração Máxima</t>
  </si>
  <si>
    <t>Remuneração Mínima</t>
  </si>
  <si>
    <t>Vínculo Contratual</t>
  </si>
  <si>
    <t>Jornada de Trabalho</t>
  </si>
  <si>
    <t>1. Diretorias / Coordenações / Supervisões</t>
  </si>
  <si>
    <t>1.1</t>
  </si>
  <si>
    <t>Administrador Hospitalar</t>
  </si>
  <si>
    <t>40hs</t>
  </si>
  <si>
    <t>CLT</t>
  </si>
  <si>
    <t>Mensalista</t>
  </si>
  <si>
    <t>1.2</t>
  </si>
  <si>
    <t>Coordenador de Enfermagem (Ambulatório )</t>
  </si>
  <si>
    <t>44hs</t>
  </si>
  <si>
    <t>1.3</t>
  </si>
  <si>
    <t>Coordenador de Enfermagem(Bloco Cirurgico)</t>
  </si>
  <si>
    <t>1.4</t>
  </si>
  <si>
    <t>Coordenador de Enfermagem ( Enfermaria )</t>
  </si>
  <si>
    <t>1.5</t>
  </si>
  <si>
    <t>Coordenador de contas médicas( Faturamento )</t>
  </si>
  <si>
    <t>1.6</t>
  </si>
  <si>
    <t>Coordenador NIR</t>
  </si>
  <si>
    <t>1.7</t>
  </si>
  <si>
    <t>Coordenador de Residência Clínica</t>
  </si>
  <si>
    <t>1.8</t>
  </si>
  <si>
    <t>Controller</t>
  </si>
  <si>
    <t>1.9</t>
  </si>
  <si>
    <t>Coordenador Emergencia Cirurgica</t>
  </si>
  <si>
    <t>1.10</t>
  </si>
  <si>
    <t>Gerente administrativo</t>
  </si>
  <si>
    <t>1.11</t>
  </si>
  <si>
    <t>Farmacêutica RT</t>
  </si>
  <si>
    <t>1.12</t>
  </si>
  <si>
    <t>Fisioterapeuta RT</t>
  </si>
  <si>
    <t>1.13</t>
  </si>
  <si>
    <t>Nutricionista RT</t>
  </si>
  <si>
    <t>1.14</t>
  </si>
  <si>
    <t xml:space="preserve">Biomédico </t>
  </si>
  <si>
    <t>36hs</t>
  </si>
  <si>
    <t>1.15</t>
  </si>
  <si>
    <t>Analista Clinico</t>
  </si>
  <si>
    <t>1.16</t>
  </si>
  <si>
    <t>Psicólogo RT</t>
  </si>
  <si>
    <t>1.17</t>
  </si>
  <si>
    <t>Coordenador de Regulação</t>
  </si>
  <si>
    <t>1.18</t>
  </si>
  <si>
    <t>Técnologo da Informação</t>
  </si>
  <si>
    <t>1.19</t>
  </si>
  <si>
    <t xml:space="preserve">Supervisor de Enfermagem </t>
  </si>
  <si>
    <t>1.20</t>
  </si>
  <si>
    <t>Coordenador Vascular</t>
  </si>
  <si>
    <t>1.21</t>
  </si>
  <si>
    <t>Diretor Administrativo</t>
  </si>
  <si>
    <t>1.22</t>
  </si>
  <si>
    <t xml:space="preserve">Diretor Operacional (Gestor Geral) </t>
  </si>
  <si>
    <t>1.23</t>
  </si>
  <si>
    <t xml:space="preserve">Diretor </t>
  </si>
  <si>
    <t>1.24</t>
  </si>
  <si>
    <t>Diretor de Ensino e Pesquisa</t>
  </si>
  <si>
    <t>1.25</t>
  </si>
  <si>
    <t xml:space="preserve">Diretor Técnico (Médico) </t>
  </si>
  <si>
    <t>1.26</t>
  </si>
  <si>
    <t xml:space="preserve">Gerente de Enfermagem </t>
  </si>
  <si>
    <t>1.27</t>
  </si>
  <si>
    <t>Supervisor Financeiro</t>
  </si>
  <si>
    <t>1.28</t>
  </si>
  <si>
    <t>Consultor de Recursos Humanos</t>
  </si>
  <si>
    <t>1.29</t>
  </si>
  <si>
    <t>Supervisor de Prestação de Contas</t>
  </si>
  <si>
    <t>1.30</t>
  </si>
  <si>
    <t>Encarregado Administrativo ( Compras )</t>
  </si>
  <si>
    <t>1.31</t>
  </si>
  <si>
    <t>Gerente de Recursos Humanos</t>
  </si>
  <si>
    <t>1.32</t>
  </si>
  <si>
    <t>Supervisor Administrativo (  Limpeza  )</t>
  </si>
  <si>
    <t>1.33</t>
  </si>
  <si>
    <t>Supervisor Técnico (  Manutenção )</t>
  </si>
  <si>
    <t>1.34</t>
  </si>
  <si>
    <t>Analista Administrativo ( D. Pessoal )</t>
  </si>
  <si>
    <t>1.35</t>
  </si>
  <si>
    <t>Supervisor Laboratório</t>
  </si>
  <si>
    <t>2. Profissionais de Nível Superior</t>
  </si>
  <si>
    <t>2.1</t>
  </si>
  <si>
    <t>Analista Jurídico</t>
  </si>
  <si>
    <t>2.2</t>
  </si>
  <si>
    <t>Assessor de Imprensa</t>
  </si>
  <si>
    <t>2.3</t>
  </si>
  <si>
    <t>Assessor Diretoria Geral</t>
  </si>
  <si>
    <t>2.4</t>
  </si>
  <si>
    <t>Assistente Social</t>
  </si>
  <si>
    <t>30hs</t>
  </si>
  <si>
    <t>2.5</t>
  </si>
  <si>
    <t>Assistente Social RT</t>
  </si>
  <si>
    <t>2.6</t>
  </si>
  <si>
    <t>Enfermeiro(a) (SCIH)</t>
  </si>
  <si>
    <t>2.7</t>
  </si>
  <si>
    <t>Enfermeiro (Setor Fechado)</t>
  </si>
  <si>
    <t>2.8</t>
  </si>
  <si>
    <t>Enfermeiro  (Setor Aberto)</t>
  </si>
  <si>
    <t>2.9</t>
  </si>
  <si>
    <t>Enfermeira Auditor</t>
  </si>
  <si>
    <t>2.10</t>
  </si>
  <si>
    <t>Enfermeiro Líder</t>
  </si>
  <si>
    <t>2.11</t>
  </si>
  <si>
    <t xml:space="preserve">Engenheiro </t>
  </si>
  <si>
    <t>20hs</t>
  </si>
  <si>
    <t>2.12</t>
  </si>
  <si>
    <t>Farmacêutico ( Hospitalar )</t>
  </si>
  <si>
    <t>2.13</t>
  </si>
  <si>
    <t xml:space="preserve">Fisioterapeuta </t>
  </si>
  <si>
    <t>2.14</t>
  </si>
  <si>
    <t>Fonoaudióloga</t>
  </si>
  <si>
    <t>2.15</t>
  </si>
  <si>
    <t>Nutricionista</t>
  </si>
  <si>
    <t>2.16</t>
  </si>
  <si>
    <t>Nutricionista Trainee</t>
  </si>
  <si>
    <t>2.17</t>
  </si>
  <si>
    <t>Psicólogo</t>
  </si>
  <si>
    <t>2.18</t>
  </si>
  <si>
    <t>Terapeuta Ocupacional</t>
  </si>
  <si>
    <t>3. Profissionais de Nível Médio / Técnicos</t>
  </si>
  <si>
    <t>3.1</t>
  </si>
  <si>
    <t>Auxiliar de rouparia_lavanderia</t>
  </si>
  <si>
    <t>3.2</t>
  </si>
  <si>
    <t>Almoxarife</t>
  </si>
  <si>
    <t>3.3</t>
  </si>
  <si>
    <t>Auxiliar Administrativo ( SAME/ Arquivista )</t>
  </si>
  <si>
    <t>3.4</t>
  </si>
  <si>
    <t>Analista Administrativo</t>
  </si>
  <si>
    <t>3.5</t>
  </si>
  <si>
    <t>Analista de Infraestrutura Civil Jr</t>
  </si>
  <si>
    <t>3.6</t>
  </si>
  <si>
    <t>Analista de Infraestrutura SR</t>
  </si>
  <si>
    <t>3.7</t>
  </si>
  <si>
    <t>3.8</t>
  </si>
  <si>
    <t>Analista de Honorário Medicos</t>
  </si>
  <si>
    <t>3.9</t>
  </si>
  <si>
    <t>Analista de Custos PL</t>
  </si>
  <si>
    <t>3.10</t>
  </si>
  <si>
    <t>Auxiliar Administrativo/Ouvidoria</t>
  </si>
  <si>
    <t>3.11</t>
  </si>
  <si>
    <t>Agente de Portaria</t>
  </si>
  <si>
    <t>3.12</t>
  </si>
  <si>
    <t>Assistente Departamento Pessoal</t>
  </si>
  <si>
    <t>3.13</t>
  </si>
  <si>
    <t xml:space="preserve">Auxiliar Administrativo </t>
  </si>
  <si>
    <t>3.14</t>
  </si>
  <si>
    <t>Auxiliar almoxarife</t>
  </si>
  <si>
    <t>3.15</t>
  </si>
  <si>
    <t>Auxiliar de Regulação</t>
  </si>
  <si>
    <t>3.16</t>
  </si>
  <si>
    <t>Auxiliar de Farmácia</t>
  </si>
  <si>
    <t>3.17</t>
  </si>
  <si>
    <t xml:space="preserve">Auxiliar de Laboratório </t>
  </si>
  <si>
    <t>3.18</t>
  </si>
  <si>
    <t>Agente. Operacional</t>
  </si>
  <si>
    <t>3.19</t>
  </si>
  <si>
    <t>Auxiliar de Cozinha</t>
  </si>
  <si>
    <t>3.20</t>
  </si>
  <si>
    <t>Encarregado /Auxiliar Técnico de Manutenção</t>
  </si>
  <si>
    <t>3.21</t>
  </si>
  <si>
    <t xml:space="preserve">Copeira </t>
  </si>
  <si>
    <t>3.22</t>
  </si>
  <si>
    <t>Comprador</t>
  </si>
  <si>
    <t>3.23</t>
  </si>
  <si>
    <t xml:space="preserve">Dispenseiro </t>
  </si>
  <si>
    <t>3.24</t>
  </si>
  <si>
    <t>Técnico em Eletricidade</t>
  </si>
  <si>
    <t>3.25</t>
  </si>
  <si>
    <t>Supervisor Administrativo ( Faturamento )</t>
  </si>
  <si>
    <t>3.26</t>
  </si>
  <si>
    <t>Faturista</t>
  </si>
  <si>
    <t>3.27</t>
  </si>
  <si>
    <t>Líder de Serviço de Apaio</t>
  </si>
  <si>
    <t>3.28</t>
  </si>
  <si>
    <t>Líder de Atendimento</t>
  </si>
  <si>
    <t>3.29</t>
  </si>
  <si>
    <t>Maqueiro</t>
  </si>
  <si>
    <t>3.30</t>
  </si>
  <si>
    <t xml:space="preserve">Motorista ( Ambulância ) </t>
  </si>
  <si>
    <t>3.31</t>
  </si>
  <si>
    <t>Motorista ( Administrativo )</t>
  </si>
  <si>
    <t>3.32</t>
  </si>
  <si>
    <t>Agente Administrativo ( Segurança )</t>
  </si>
  <si>
    <t>3.33</t>
  </si>
  <si>
    <t xml:space="preserve">Recepcionista </t>
  </si>
  <si>
    <t>3.34</t>
  </si>
  <si>
    <t>Técnico Administrativo</t>
  </si>
  <si>
    <t>3.35</t>
  </si>
  <si>
    <t>Instrumentador Cirurgico</t>
  </si>
  <si>
    <t>3.36</t>
  </si>
  <si>
    <t>Téc. Adm.(Material / Pessoal)</t>
  </si>
  <si>
    <t>3.37</t>
  </si>
  <si>
    <t xml:space="preserve">Téc. Faturista </t>
  </si>
  <si>
    <t>3.38</t>
  </si>
  <si>
    <t xml:space="preserve">Téc. de Enfermagem (Unid. Aberta) </t>
  </si>
  <si>
    <t>3.39</t>
  </si>
  <si>
    <t xml:space="preserve">Téc. de Enfermagem (Unid. Fechado) </t>
  </si>
  <si>
    <t>3.40</t>
  </si>
  <si>
    <t>Téc. Em Radiologia</t>
  </si>
  <si>
    <t>24hs</t>
  </si>
  <si>
    <t>3.41</t>
  </si>
  <si>
    <t xml:space="preserve">Téc. de Informática </t>
  </si>
  <si>
    <t>3.42</t>
  </si>
  <si>
    <t>Téc. Em Patologia</t>
  </si>
  <si>
    <t>3.43</t>
  </si>
  <si>
    <t>Téc. De Manutenção</t>
  </si>
  <si>
    <t>3.44</t>
  </si>
  <si>
    <t>Téc. Hidraulico</t>
  </si>
  <si>
    <t>3.45</t>
  </si>
  <si>
    <t>Téc. Edificações</t>
  </si>
  <si>
    <t>3.46</t>
  </si>
  <si>
    <t>Téc. de Radiologia RT</t>
  </si>
  <si>
    <t>3.47</t>
  </si>
  <si>
    <t>Jovem aprendiz</t>
  </si>
  <si>
    <t>3.48</t>
  </si>
  <si>
    <t xml:space="preserve">Téc. de Segurança do Trabalho </t>
  </si>
  <si>
    <t>3.49</t>
  </si>
  <si>
    <t xml:space="preserve">( Auxiliar Técnico ( Téc. em Edificação ) </t>
  </si>
  <si>
    <t>3.50</t>
  </si>
  <si>
    <t>Telefonista</t>
  </si>
  <si>
    <t>3.51</t>
  </si>
  <si>
    <t>Autonomo- Prestador de serviços</t>
  </si>
  <si>
    <t>TOTAL CLT</t>
  </si>
  <si>
    <t>4. Profissionais Terceirizados</t>
  </si>
  <si>
    <t>4.1</t>
  </si>
  <si>
    <t>Vigilante</t>
  </si>
  <si>
    <t>Terceirizado</t>
  </si>
  <si>
    <t>4.2</t>
  </si>
  <si>
    <t>4.3</t>
  </si>
  <si>
    <t>Engenharia Clínica</t>
  </si>
  <si>
    <t>4.4</t>
  </si>
  <si>
    <t>Gerente de Nutrição</t>
  </si>
  <si>
    <t>4.5</t>
  </si>
  <si>
    <t>Nutricionista Produção</t>
  </si>
  <si>
    <t>4.6</t>
  </si>
  <si>
    <t>Aux Serviços Gerais (nutrição)</t>
  </si>
  <si>
    <t>4.7</t>
  </si>
  <si>
    <t>Tec de Nutrição</t>
  </si>
  <si>
    <t>4.8</t>
  </si>
  <si>
    <t>Cozinheiro</t>
  </si>
  <si>
    <t>4.9</t>
  </si>
  <si>
    <t>Copeiro Dietista</t>
  </si>
  <si>
    <t>Estoquista</t>
  </si>
  <si>
    <t>5.0</t>
  </si>
  <si>
    <t>Aux. de Cozinha</t>
  </si>
  <si>
    <t>5.1</t>
  </si>
  <si>
    <t xml:space="preserve">Aux. de Higien. / Serviços Gerais </t>
  </si>
  <si>
    <t>TOTAL TERCEIRIZADO</t>
  </si>
  <si>
    <t>5. Profissionais Médicos</t>
  </si>
  <si>
    <t>Anestesiologista</t>
  </si>
  <si>
    <t>12hs</t>
  </si>
  <si>
    <t>PJ</t>
  </si>
  <si>
    <t>Plantonista</t>
  </si>
  <si>
    <t>5.2</t>
  </si>
  <si>
    <t>5.3</t>
  </si>
  <si>
    <t>5.4</t>
  </si>
  <si>
    <t>5.5</t>
  </si>
  <si>
    <t>Angiologista</t>
  </si>
  <si>
    <t>5.6</t>
  </si>
  <si>
    <t>Auditor Médico</t>
  </si>
  <si>
    <t>5.7</t>
  </si>
  <si>
    <t>Cabeça e Pescoço</t>
  </si>
  <si>
    <t>5.8</t>
  </si>
  <si>
    <t>Cardiologista</t>
  </si>
  <si>
    <t>5.9</t>
  </si>
  <si>
    <t>Cardiologista Ambulatório</t>
  </si>
  <si>
    <t>5.10</t>
  </si>
  <si>
    <t>Cardiopediatra</t>
  </si>
  <si>
    <t>5.11</t>
  </si>
  <si>
    <t>Cirurgião Geral</t>
  </si>
  <si>
    <t>5.12</t>
  </si>
  <si>
    <t>5.13</t>
  </si>
  <si>
    <t>5.14</t>
  </si>
  <si>
    <t>Cirurgião Pediatra</t>
  </si>
  <si>
    <t>5.15</t>
  </si>
  <si>
    <t>Cirurgião Plástico - Centro Cirúrgico</t>
  </si>
  <si>
    <t>5.16</t>
  </si>
  <si>
    <t>Cirurgião Plástico - Enfermaria</t>
  </si>
  <si>
    <t>5.17</t>
  </si>
  <si>
    <t>Cirurgião Vascular</t>
  </si>
  <si>
    <t>5.18</t>
  </si>
  <si>
    <t>Clínico Geral</t>
  </si>
  <si>
    <t>5.19</t>
  </si>
  <si>
    <t>5.20</t>
  </si>
  <si>
    <t>Coloproctologista</t>
  </si>
  <si>
    <t>5.21</t>
  </si>
  <si>
    <t>Endocrinologista</t>
  </si>
  <si>
    <t>5.22</t>
  </si>
  <si>
    <t>Endoscopista</t>
  </si>
  <si>
    <t>5.23</t>
  </si>
  <si>
    <t>Evolucionista FDS e Feriado</t>
  </si>
  <si>
    <t>5.24</t>
  </si>
  <si>
    <t>Evolucionista Semana</t>
  </si>
  <si>
    <t>5.25</t>
  </si>
  <si>
    <t>Gastroenterologista</t>
  </si>
  <si>
    <t>5.26</t>
  </si>
  <si>
    <t>Ginecologista</t>
  </si>
  <si>
    <t>5.27</t>
  </si>
  <si>
    <t>Hematologista</t>
  </si>
  <si>
    <t>5.28</t>
  </si>
  <si>
    <t>Infectologista</t>
  </si>
  <si>
    <t>5.29</t>
  </si>
  <si>
    <t>Intensivista</t>
  </si>
  <si>
    <t>5.30</t>
  </si>
  <si>
    <t>5.31</t>
  </si>
  <si>
    <t xml:space="preserve">Médico do Trabalho </t>
  </si>
  <si>
    <t>5.32</t>
  </si>
  <si>
    <t>Nefrologista</t>
  </si>
  <si>
    <t>5.33</t>
  </si>
  <si>
    <t>Neonatologista</t>
  </si>
  <si>
    <t>5.34</t>
  </si>
  <si>
    <t>Neurologista</t>
  </si>
  <si>
    <t>5.35</t>
  </si>
  <si>
    <t>Obstetra</t>
  </si>
  <si>
    <t>5.36</t>
  </si>
  <si>
    <t>Oncologista Cirúrgico</t>
  </si>
  <si>
    <t>5.37</t>
  </si>
  <si>
    <t>Oncologista Clínico - Ambulatório</t>
  </si>
  <si>
    <t>5.38</t>
  </si>
  <si>
    <t>Oncologista Clínico - Quimioterapia</t>
  </si>
  <si>
    <t>5.39</t>
  </si>
  <si>
    <t>Ortopedista</t>
  </si>
  <si>
    <t>5.40</t>
  </si>
  <si>
    <t>Otorrino</t>
  </si>
  <si>
    <t>5.41</t>
  </si>
  <si>
    <t>Pediatra</t>
  </si>
  <si>
    <t>5.42</t>
  </si>
  <si>
    <t>Pneumologista</t>
  </si>
  <si>
    <t>5.43</t>
  </si>
  <si>
    <t>Proctologista</t>
  </si>
  <si>
    <t>5.44</t>
  </si>
  <si>
    <t xml:space="preserve">Radiologista </t>
  </si>
  <si>
    <t>5.45</t>
  </si>
  <si>
    <t>Toco-Ginecologista</t>
  </si>
  <si>
    <t>5.46</t>
  </si>
  <si>
    <t>Ultrassonografista</t>
  </si>
  <si>
    <t>5.47</t>
  </si>
  <si>
    <t>Urologista</t>
  </si>
  <si>
    <t>TOTAL GERAL MÉDICOS</t>
  </si>
  <si>
    <t>TOTAL GERAL RECURSOS HUMANOS</t>
  </si>
  <si>
    <t>AS PLANILHAS</t>
  </si>
  <si>
    <t>Responsável pelo Preenchimento</t>
  </si>
  <si>
    <t>IVANILDE SILVA LIMA</t>
  </si>
  <si>
    <t>ASSISTENTE DE DEPARTAMENTO PESSOAL</t>
  </si>
  <si>
    <t>( 71 )   99186-8681</t>
  </si>
  <si>
    <t>pessoal.hmv@fabamed.org.br</t>
  </si>
  <si>
    <t>BLOCO J</t>
  </si>
  <si>
    <t>ÁREA DE INTERNAÇÃO</t>
  </si>
  <si>
    <t>Unidades</t>
  </si>
  <si>
    <t>Unidade de Internação</t>
  </si>
  <si>
    <t>Altas</t>
  </si>
  <si>
    <t>Transferências Externas</t>
  </si>
  <si>
    <t>Transferências Internas</t>
  </si>
  <si>
    <t>Evasão</t>
  </si>
  <si>
    <t>Óbitos &lt; 24 h</t>
  </si>
  <si>
    <t>Óbitos &gt; 24 h</t>
  </si>
  <si>
    <t>SAÍDAS POR CLÍNICA</t>
  </si>
  <si>
    <t>1,2,3</t>
  </si>
  <si>
    <t>Número de Pacientes</t>
  </si>
  <si>
    <t>INTERNAÇÃO ENFERMARIA</t>
  </si>
  <si>
    <t>1</t>
  </si>
  <si>
    <t xml:space="preserve">CLINICA MÉDICA </t>
  </si>
  <si>
    <t>2</t>
  </si>
  <si>
    <t>CLÍNICA PEDIÁTRICA</t>
  </si>
  <si>
    <t>5</t>
  </si>
  <si>
    <t>UTI - Unidade de Terapia Intensiva Tipo II</t>
  </si>
  <si>
    <t>TOTAL</t>
  </si>
  <si>
    <t>TOTAL DE SAÍDAS (Altas+Óbitos+Transf.Externas+Evasão)</t>
  </si>
  <si>
    <t>Nº de leitos CONTRATADOS</t>
  </si>
  <si>
    <t>Nº de pacientes/dia</t>
  </si>
  <si>
    <t>Nº de leitos dia no mês</t>
  </si>
  <si>
    <t>Infec.              Hospitalar</t>
  </si>
  <si>
    <t>Nº de leitos ATIVOS</t>
  </si>
  <si>
    <t>Motivo Inativação do Leito</t>
  </si>
  <si>
    <t>9,10,11</t>
  </si>
  <si>
    <t>Número de Leitos e Leitos Dia</t>
  </si>
  <si>
    <t>9</t>
  </si>
  <si>
    <t>Houveram bloqueios clínicos e por manutenção</t>
  </si>
  <si>
    <t>10</t>
  </si>
  <si>
    <t>13</t>
  </si>
  <si>
    <t xml:space="preserve">nº LEITO CONTRATADO * Nº DIAS MÊS  </t>
  </si>
  <si>
    <t>Nº de dias do mês</t>
  </si>
  <si>
    <t>BLOCO K</t>
  </si>
  <si>
    <t>INDICADORES SELECIONADOS</t>
  </si>
  <si>
    <t>UNIDADE DE INTERNAÇÃO</t>
  </si>
  <si>
    <t xml:space="preserve">TAXA DE OCUPAÇÃO </t>
  </si>
  <si>
    <t>MÉDIA DE PERMANÊNCIA                       (em dias)</t>
  </si>
  <si>
    <t>ÍNDICE DE ROTATIVIDADE SAÍDAS/LEITO</t>
  </si>
  <si>
    <t>TAXA DE MORTALIDADE</t>
  </si>
  <si>
    <t>TAXA DE INFECÇÃO HOSPITALAR</t>
  </si>
  <si>
    <t>GERAL</t>
  </si>
  <si>
    <t>INSTIT.</t>
  </si>
  <si>
    <r>
      <rPr>
        <b/>
        <sz val="12"/>
        <color rgb="FF000000"/>
        <rFont val="Tahoma"/>
        <charset val="1"/>
      </rPr>
      <t xml:space="preserve">UTI - </t>
    </r>
    <r>
      <rPr>
        <sz val="12"/>
        <color rgb="FF000000"/>
        <rFont val="Tahoma"/>
        <charset val="1"/>
      </rPr>
      <t>Unidade de Terapia Intensiva</t>
    </r>
  </si>
  <si>
    <t>INDICADOR GLOBAL</t>
  </si>
  <si>
    <t xml:space="preserve">                          Responsável pelo preenchimento</t>
  </si>
  <si>
    <t>formulas:</t>
  </si>
  <si>
    <t>OCULTAR LINHA</t>
  </si>
  <si>
    <t>SE(F26=0;0;E26/F26)</t>
  </si>
  <si>
    <t>SE(E26=0;0;E26/(D13+E13+G13+H13+I13))</t>
  </si>
  <si>
    <t>SE(D26=0;0;(J13/D26))</t>
  </si>
  <si>
    <t>SE(H13+I13=0;0;(H13+I13)/(D13+E13+G13+H13+I13))</t>
  </si>
  <si>
    <t>SE(I13=0;0;I13/(D13+E13+G13+H13+I13))</t>
  </si>
  <si>
    <t>SE(G26=0;0;G39/(D13+E13+G13+H13+I13))</t>
  </si>
  <si>
    <t>Se (nº Leito dia= 0;0  nº Leitos dia / NºPac/dia)</t>
  </si>
  <si>
    <t>Se (NºPac/dia = 0;0  NºPac/dia/ (todas as altas))</t>
  </si>
  <si>
    <t>Se (Nº Leitos contratado = 0;0; (Altas/nº leitos contratado))</t>
  </si>
  <si>
    <t>Se (ob&gt;+ Ob&lt;= 0;0   (ob&gt;+ Ob&lt;) /(todas as saídas))</t>
  </si>
  <si>
    <t>Se (ob&gt;= 0;0   ob&gt;/(todas as saídas))</t>
  </si>
  <si>
    <t>se (I.H.= 0;0     I.H/(todas as saídas))</t>
  </si>
  <si>
    <t>MORTALIDADE GERAL</t>
  </si>
  <si>
    <t>MORTALIDADE INSTIT.</t>
  </si>
  <si>
    <t>BLOCO L - GESTÃO DA CLÍNICA</t>
  </si>
  <si>
    <t>Item</t>
  </si>
  <si>
    <t>Total</t>
  </si>
  <si>
    <t>Total de pacientes internados no período</t>
  </si>
  <si>
    <t>Total de casos discutidos pela equipe multidisciplinar</t>
  </si>
  <si>
    <t>Percentual de casos discutidos</t>
  </si>
  <si>
    <t>BLOCO M - GESTÃO DE PESSOAS</t>
  </si>
  <si>
    <t>Nº. de reuniões de educação permanente com equipe multiprofissional</t>
  </si>
  <si>
    <t>BLOCO N - DESEMPENHO ÁREA DE HUMANIZAÇÃO</t>
  </si>
  <si>
    <t>Quantidade de pacientes de longa permanência que tiveram alta</t>
  </si>
  <si>
    <t>Quantidade de cuidadores treinados dos pacientes de alta</t>
  </si>
  <si>
    <t>Percentual de cuidadores treinados em relação a pacientes de longa permanência que tiveram alta</t>
  </si>
  <si>
    <t>BLOCO O - INDICADORES DE QUALIDADE (PROFISSIONAIS DE NIVEL MÉDIO)</t>
  </si>
  <si>
    <t>Total de profissionais de nivel técnico,sem experiencia anterior comprovada ,contratados a titulo de primeiro emprego</t>
  </si>
  <si>
    <t>Total geral de profissionais de nivel técnico</t>
  </si>
  <si>
    <t>Percentual de profissionais de nivel técnico,sem experiencia anterior comprovada ,contratados a titulo de primeiro emprego</t>
  </si>
  <si>
    <t>BLOCO P - INDICADORES DE QUALIDADE (PROFISSIONAIS DE NIVEL SUPERIOR)</t>
  </si>
  <si>
    <t>Total de profissionais de nivel superior,sem experiencia anterior comprovada ,contratados a titulo de primeiro emprego</t>
  </si>
  <si>
    <t>Total geral de profissionais de nivel superior</t>
  </si>
  <si>
    <t>Percentual de profissionais de nivel superior,sem experiencia anterior comprovada ,contratados a titulo de primeiro emprego</t>
  </si>
  <si>
    <t xml:space="preserve">Nome </t>
  </si>
  <si>
    <t xml:space="preserve">Cargo </t>
  </si>
  <si>
    <t xml:space="preserve">Telefone </t>
  </si>
  <si>
    <t>E-mail</t>
  </si>
  <si>
    <t xml:space="preserve">       Relatório de Informação Hospitalar</t>
  </si>
  <si>
    <t>BLOCO Q</t>
  </si>
  <si>
    <t>PRODUÇÃO INTERNAÇÃO (AIH) FÍSICO-FINANCEIRO</t>
  </si>
  <si>
    <t>Físico</t>
  </si>
  <si>
    <t>Financeiro</t>
  </si>
  <si>
    <t>Cinico Adulto</t>
  </si>
  <si>
    <t>Clínica Pediatria</t>
  </si>
  <si>
    <t>UTI - Unidade de Tratamento Intensivo Adulto (diárias)</t>
  </si>
  <si>
    <t>Hospital dia (mão e Buco)</t>
  </si>
  <si>
    <t>Técnico de Contabilidade / Faturista</t>
  </si>
  <si>
    <t>(71)3254-1266</t>
  </si>
  <si>
    <t>faturamento.hmv@ints.org.br</t>
  </si>
  <si>
    <t>BLOCO V</t>
  </si>
  <si>
    <t>ANEXOS PARA JUSTIFICATIVAS E ESCLARECIMENTOS</t>
  </si>
  <si>
    <t>BLOCO</t>
  </si>
  <si>
    <t>JUSTIFICATIVA / ESCLARECIMENTO</t>
  </si>
  <si>
    <t>K</t>
  </si>
  <si>
    <t>MÉDIA DE PERMANÊNCIA</t>
  </si>
  <si>
    <t>Os valores relativos a MP na UTI adulto está divergente, pois para cáculo de média de permanência, devem ser consideras todas as transferências internas, pois estas são saídas do setor, portanto, a MP correta na UTI foi de 9 dias.</t>
  </si>
  <si>
    <t>Neste mês, a taxa de mortalidade ficou acima do pactuado devido ao número elevado de pacientes graves na UTI e em paliação</t>
  </si>
  <si>
    <t xml:space="preserve">                                                      Responsável pelo preenchimento: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</si>
</sst>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2">
    <numFmt numFmtId="176" formatCode="* #,##0.00&quot;       &quot;;\-* #,##0.00&quot;       &quot;;* \-#&quot;       &quot;;@\ 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* #,##0&quot;       &quot;;\-* #,##0&quot;       &quot;;* &quot;-       &quot;;@\ "/>
    <numFmt numFmtId="181" formatCode="_-* #,##0.00\ _P_t_s_-;\-* #,##0.00\ _P_t_s_-;_-* \-??\ _P_t_s_-;_-@_-"/>
    <numFmt numFmtId="182" formatCode="&quot;R$ &quot;#,##0.00"/>
    <numFmt numFmtId="183" formatCode="&quot;R$ &quot;#,##0.00_);&quot;(R$ &quot;#,##0.00\)"/>
    <numFmt numFmtId="184" formatCode="_-* #,##0\ _P_t_s_-;\-* #,##0\ _P_t_s_-;_-* \-??\ _P_t_s_-;_-@_-"/>
    <numFmt numFmtId="185" formatCode="_-&quot;R$ &quot;* #,##0.00_-;&quot;-R$ &quot;* #,##0.00_-;_-&quot;R$ &quot;* \-??_-;_-@_-"/>
    <numFmt numFmtId="186" formatCode="_-* #,##0\ _p_t_a_-;\-* #,##0\ _p_t_a_-;_-* &quot;- &quot;_p_t_a_-;_-@_-"/>
    <numFmt numFmtId="187" formatCode="* #,##0&quot;       &quot;;\-* #,##0&quot;       &quot;;* &quot;-       &quot;;@"/>
    <numFmt numFmtId="188" formatCode="#,##0_ ;\-#,##0\ "/>
    <numFmt numFmtId="189" formatCode="0.0%"/>
    <numFmt numFmtId="190" formatCode="#,##0.0"/>
    <numFmt numFmtId="191" formatCode="_-* #,##0\ _p_t_a_-;\-* #,##0\ _p_t_a_-;_-* &quot;- &quot;_p_t_a_-;_-@"/>
    <numFmt numFmtId="192" formatCode="_-* #,##0.00\ _p_t_a_-;\-* #,##0.00\ _p_t_a_-;_-* &quot;- &quot;_p_t_a_-;_-@_-"/>
    <numFmt numFmtId="193" formatCode="&quot;R$ &quot;#,##0.00\ ;&quot;(R$ &quot;#,##0.00\)"/>
    <numFmt numFmtId="194" formatCode="dd/mm/yy;@"/>
    <numFmt numFmtId="195" formatCode="d/m/yyyy"/>
    <numFmt numFmtId="196" formatCode="[$R$-416]&quot; &quot;#,##0.00;[Red]&quot;-&quot;[$R$-416]&quot; &quot;#,##0.00"/>
    <numFmt numFmtId="197" formatCode="&quot;R$ &quot;#,##0.00;[Red]&quot;-R$ &quot;#,##0.00"/>
  </numFmts>
  <fonts count="159">
    <font>
      <sz val="10"/>
      <name val="Arial"/>
      <charset val="1"/>
    </font>
    <font>
      <sz val="18"/>
      <name val="Arial"/>
      <charset val="1"/>
    </font>
    <font>
      <b/>
      <sz val="12"/>
      <color rgb="FFFF0000"/>
      <name val="Tahoma"/>
      <charset val="1"/>
    </font>
    <font>
      <b/>
      <sz val="13"/>
      <name val="Tahoma"/>
      <charset val="1"/>
    </font>
    <font>
      <b/>
      <sz val="14"/>
      <name val="Tahoma"/>
      <charset val="1"/>
    </font>
    <font>
      <b/>
      <sz val="12"/>
      <color rgb="FF17375E"/>
      <name val="Tahoma"/>
      <charset val="1"/>
    </font>
    <font>
      <b/>
      <sz val="16"/>
      <name val="Tahoma"/>
      <charset val="1"/>
    </font>
    <font>
      <b/>
      <sz val="14"/>
      <name val="Arial"/>
      <charset val="1"/>
    </font>
    <font>
      <sz val="11"/>
      <name val="Arial"/>
      <charset val="1"/>
    </font>
    <font>
      <sz val="12"/>
      <name val="Arial"/>
      <charset val="1"/>
    </font>
    <font>
      <sz val="10"/>
      <color rgb="FFFFFFFF"/>
      <name val="Arial"/>
      <charset val="1"/>
    </font>
    <font>
      <b/>
      <sz val="10"/>
      <name val="Arial"/>
      <charset val="1"/>
    </font>
    <font>
      <b/>
      <sz val="10"/>
      <color rgb="FFC00000"/>
      <name val="Arial"/>
      <charset val="1"/>
    </font>
    <font>
      <b/>
      <sz val="12"/>
      <name val="Arial"/>
      <charset val="1"/>
    </font>
    <font>
      <b/>
      <sz val="12"/>
      <name val="Tahoma"/>
      <charset val="1"/>
    </font>
    <font>
      <u/>
      <sz val="8.5"/>
      <color rgb="FF0000FF"/>
      <name val="Arial"/>
      <charset val="1"/>
    </font>
    <font>
      <sz val="8"/>
      <name val="Arial"/>
      <charset val="1"/>
    </font>
    <font>
      <sz val="10"/>
      <name val="Tahoma"/>
      <charset val="1"/>
    </font>
    <font>
      <sz val="12"/>
      <name val="Tahoma"/>
      <charset val="1"/>
    </font>
    <font>
      <sz val="10"/>
      <color rgb="FFFFFFFF"/>
      <name val="Tahoma"/>
      <charset val="1"/>
    </font>
    <font>
      <sz val="10"/>
      <color rgb="FFFF0000"/>
      <name val="Tahoma"/>
      <charset val="1"/>
    </font>
    <font>
      <sz val="10"/>
      <color rgb="FF000000"/>
      <name val="Arial"/>
      <charset val="1"/>
    </font>
    <font>
      <sz val="13"/>
      <color rgb="FF000000"/>
      <name val="Arial"/>
      <charset val="1"/>
    </font>
    <font>
      <b/>
      <sz val="14"/>
      <color rgb="FFFF0000"/>
      <name val="Tahoma"/>
      <charset val="1"/>
    </font>
    <font>
      <b/>
      <sz val="14"/>
      <color rgb="FF17375E"/>
      <name val="Tahoma"/>
      <charset val="1"/>
    </font>
    <font>
      <sz val="8"/>
      <color rgb="FF000000"/>
      <name val="Arial"/>
      <charset val="1"/>
    </font>
    <font>
      <sz val="8"/>
      <color rgb="FFFFFFFF"/>
      <name val="Arial"/>
      <charset val="1"/>
    </font>
    <font>
      <b/>
      <sz val="12"/>
      <color rgb="FFFFFFFF"/>
      <name val="Tahoma"/>
      <charset val="1"/>
    </font>
    <font>
      <sz val="11"/>
      <name val="Tahoma"/>
      <charset val="1"/>
    </font>
    <font>
      <sz val="13"/>
      <color rgb="FF000000"/>
      <name val="Tahoma"/>
      <charset val="1"/>
    </font>
    <font>
      <sz val="16"/>
      <name val="Tahoma"/>
      <charset val="1"/>
    </font>
    <font>
      <sz val="12"/>
      <color rgb="FFFFFFFF"/>
      <name val="Tahoma"/>
      <charset val="1"/>
    </font>
    <font>
      <b/>
      <i/>
      <sz val="12"/>
      <color rgb="FFFF0000"/>
      <name val="Tahoma"/>
      <charset val="1"/>
    </font>
    <font>
      <b/>
      <sz val="9"/>
      <name val="Tahoma"/>
      <charset val="1"/>
    </font>
    <font>
      <u/>
      <sz val="18"/>
      <color rgb="FF0000FF"/>
      <name val="Arial"/>
      <charset val="1"/>
    </font>
    <font>
      <sz val="12"/>
      <color rgb="FFFF0000"/>
      <name val="Tahoma"/>
      <charset val="1"/>
    </font>
    <font>
      <sz val="12"/>
      <color rgb="FF7030A0"/>
      <name val="Arial"/>
      <charset val="1"/>
    </font>
    <font>
      <sz val="10"/>
      <color rgb="FF7030A0"/>
      <name val="Tahoma"/>
      <charset val="1"/>
    </font>
    <font>
      <b/>
      <sz val="10"/>
      <color rgb="FF7030A0"/>
      <name val="Tahoma"/>
      <charset val="1"/>
    </font>
    <font>
      <b/>
      <sz val="13"/>
      <color rgb="FF7030A0"/>
      <name val="Tahoma"/>
      <charset val="1"/>
    </font>
    <font>
      <sz val="13"/>
      <name val="Tahoma"/>
      <charset val="1"/>
    </font>
    <font>
      <b/>
      <sz val="13.5"/>
      <color rgb="FFFF0000"/>
      <name val="Tahoma"/>
      <charset val="1"/>
    </font>
    <font>
      <b/>
      <sz val="13.5"/>
      <color rgb="FF17375E"/>
      <name val="Tahoma"/>
      <charset val="1"/>
    </font>
    <font>
      <b/>
      <sz val="12"/>
      <color rgb="FF000000"/>
      <name val="Tahoma"/>
      <charset val="1"/>
    </font>
    <font>
      <sz val="12"/>
      <color rgb="FF000000"/>
      <name val="Tahoma"/>
      <charset val="1"/>
    </font>
    <font>
      <b/>
      <sz val="10"/>
      <color rgb="FF000000"/>
      <name val="Tahoma"/>
      <charset val="1"/>
    </font>
    <font>
      <sz val="14"/>
      <name val="Tahoma"/>
      <charset val="1"/>
    </font>
    <font>
      <b/>
      <sz val="15"/>
      <name val="Tahoma"/>
      <charset val="1"/>
    </font>
    <font>
      <b/>
      <sz val="17"/>
      <color rgb="FFFF0000"/>
      <name val="Tahoma"/>
      <charset val="1"/>
    </font>
    <font>
      <b/>
      <sz val="17"/>
      <color rgb="FF17375E"/>
      <name val="Tahoma"/>
      <charset val="1"/>
    </font>
    <font>
      <i/>
      <sz val="12"/>
      <color rgb="FF000000"/>
      <name val="Tahoma"/>
      <charset val="1"/>
    </font>
    <font>
      <b/>
      <sz val="16"/>
      <color rgb="FF00B050"/>
      <name val="Tahoma"/>
      <charset val="1"/>
    </font>
    <font>
      <b/>
      <sz val="16"/>
      <color rgb="FFC00000"/>
      <name val="Tahoma"/>
      <charset val="1"/>
    </font>
    <font>
      <sz val="16"/>
      <color rgb="FFC00000"/>
      <name val="Tahoma"/>
      <charset val="1"/>
    </font>
    <font>
      <b/>
      <sz val="13"/>
      <color rgb="FFFFFFFF"/>
      <name val="Tahoma"/>
      <charset val="1"/>
    </font>
    <font>
      <sz val="8"/>
      <color rgb="FFF2F2F2"/>
      <name val="Calibri"/>
      <charset val="1"/>
    </font>
    <font>
      <b/>
      <sz val="16"/>
      <color rgb="FFFF0000"/>
      <name val="Tahoma"/>
      <charset val="1"/>
    </font>
    <font>
      <sz val="8"/>
      <color rgb="FFF2F2F2"/>
      <name val="Arial Narrow"/>
      <charset val="1"/>
    </font>
    <font>
      <b/>
      <sz val="16"/>
      <color rgb="FFFFFFFF"/>
      <name val="Tahoma"/>
      <charset val="1"/>
    </font>
    <font>
      <b/>
      <sz val="11"/>
      <color rgb="FF000000"/>
      <name val="Tahoma"/>
      <charset val="1"/>
    </font>
    <font>
      <sz val="11"/>
      <color rgb="FFFFFFFF"/>
      <name val="Tahoma"/>
      <charset val="1"/>
    </font>
    <font>
      <b/>
      <sz val="11"/>
      <color rgb="FFFFFFFF"/>
      <name val="Tahoma"/>
      <charset val="1"/>
    </font>
    <font>
      <sz val="11"/>
      <color rgb="FFFFFFFF"/>
      <name val="Calibri"/>
      <charset val="1"/>
    </font>
    <font>
      <sz val="11"/>
      <color rgb="FFFFFFFF"/>
      <name val="Arial Narrow"/>
      <charset val="1"/>
    </font>
    <font>
      <b/>
      <sz val="11"/>
      <name val="Tahoma"/>
      <charset val="1"/>
    </font>
    <font>
      <b/>
      <sz val="12"/>
      <color rgb="FFD9D9D9"/>
      <name val="Tahoma"/>
      <charset val="1"/>
    </font>
    <font>
      <b/>
      <sz val="9"/>
      <color rgb="FF201F1E"/>
      <name val="Calibri"/>
      <charset val="1"/>
    </font>
    <font>
      <b/>
      <sz val="12"/>
      <color rgb="FF222222"/>
      <name val="Arial"/>
      <charset val="1"/>
    </font>
    <font>
      <b/>
      <sz val="8"/>
      <name val="Tahoma"/>
      <charset val="1"/>
    </font>
    <font>
      <sz val="10"/>
      <color rgb="FFFF0000"/>
      <name val="Arial"/>
      <charset val="1"/>
    </font>
    <font>
      <b/>
      <sz val="10"/>
      <color rgb="FFFF0000"/>
      <name val="Arial"/>
      <charset val="1"/>
    </font>
    <font>
      <b/>
      <sz val="10.5"/>
      <color rgb="FFFF0000"/>
      <name val="Tahoma"/>
      <charset val="1"/>
    </font>
    <font>
      <b/>
      <sz val="10.5"/>
      <color rgb="FF17375E"/>
      <name val="Tahoma"/>
      <charset val="1"/>
    </font>
    <font>
      <b/>
      <sz val="10"/>
      <name val="Tahoma"/>
      <charset val="1"/>
    </font>
    <font>
      <sz val="8"/>
      <name val="Tahoma"/>
      <charset val="1"/>
    </font>
    <font>
      <sz val="8"/>
      <color rgb="FF000000"/>
      <name val="Tahoma"/>
      <charset val="1"/>
    </font>
    <font>
      <sz val="8"/>
      <name val="Tahoma"/>
      <charset val="134"/>
    </font>
    <font>
      <sz val="8"/>
      <color rgb="FF000000"/>
      <name val="Tahoma"/>
      <charset val="134"/>
    </font>
    <font>
      <b/>
      <sz val="8"/>
      <name val="Tahoma"/>
      <charset val="134"/>
    </font>
    <font>
      <b/>
      <sz val="8"/>
      <color rgb="FF000000"/>
      <name val="Tahoma"/>
      <charset val="134"/>
    </font>
    <font>
      <sz val="5"/>
      <color rgb="FFC4BD97"/>
      <name val="Arial"/>
      <charset val="1"/>
    </font>
    <font>
      <sz val="11"/>
      <color rgb="FFEEECE1"/>
      <name val="Tahoma"/>
      <charset val="1"/>
    </font>
    <font>
      <sz val="11"/>
      <color rgb="FF000000"/>
      <name val="Calibri"/>
      <charset val="1"/>
    </font>
    <font>
      <sz val="10"/>
      <color rgb="FF000000"/>
      <name val="Tahoma"/>
      <charset val="1"/>
    </font>
    <font>
      <b/>
      <sz val="5"/>
      <color rgb="FFC4BD97"/>
      <name val="Arial"/>
      <charset val="1"/>
    </font>
    <font>
      <sz val="5"/>
      <color rgb="FFEEECE1"/>
      <name val="Calibri"/>
      <charset val="1"/>
    </font>
    <font>
      <b/>
      <sz val="9"/>
      <name val="Arial"/>
      <charset val="1"/>
    </font>
    <font>
      <b/>
      <u/>
      <sz val="9"/>
      <color rgb="FF000000"/>
      <name val="Arial"/>
      <charset val="1"/>
    </font>
    <font>
      <b/>
      <sz val="11"/>
      <color rgb="FFFF0000"/>
      <name val="Tahoma"/>
      <charset val="1"/>
    </font>
    <font>
      <b/>
      <sz val="11"/>
      <color rgb="FF17375E"/>
      <name val="Tahoma"/>
      <charset val="1"/>
    </font>
    <font>
      <b/>
      <sz val="10"/>
      <color rgb="FF000000"/>
      <name val="Arial"/>
      <charset val="1"/>
    </font>
    <font>
      <b/>
      <sz val="8"/>
      <color rgb="FFFFFFFF"/>
      <name val="Arial"/>
      <charset val="1"/>
    </font>
    <font>
      <b/>
      <sz val="8"/>
      <name val="Arial"/>
      <charset val="1"/>
    </font>
    <font>
      <b/>
      <sz val="8"/>
      <color rgb="FF000000"/>
      <name val="Arial"/>
      <charset val="1"/>
    </font>
    <font>
      <u/>
      <sz val="12"/>
      <color rgb="FF0000FF"/>
      <name val="Arial"/>
      <charset val="1"/>
    </font>
    <font>
      <b/>
      <sz val="11"/>
      <name val="Arial"/>
      <charset val="1"/>
    </font>
    <font>
      <b/>
      <sz val="11"/>
      <color rgb="FFFFFFFF"/>
      <name val="Arial"/>
      <charset val="1"/>
    </font>
    <font>
      <b/>
      <sz val="9"/>
      <color rgb="FFFFFFFF"/>
      <name val="Arial"/>
      <charset val="1"/>
    </font>
    <font>
      <sz val="8"/>
      <color theme="1"/>
      <name val="Tahoma"/>
      <charset val="134"/>
    </font>
    <font>
      <sz val="8"/>
      <color theme="1"/>
      <name val="Tahoma1"/>
      <charset val="134"/>
    </font>
    <font>
      <b/>
      <sz val="11"/>
      <color theme="1"/>
      <name val="Tahoma"/>
      <charset val="134"/>
    </font>
    <font>
      <sz val="11"/>
      <color rgb="FF000000"/>
      <name val="Cambria"/>
      <charset val="1"/>
    </font>
    <font>
      <sz val="9"/>
      <name val="Arial"/>
      <charset val="1"/>
    </font>
    <font>
      <b/>
      <sz val="10"/>
      <color rgb="FFFF0000"/>
      <name val="Tahoma"/>
      <charset val="1"/>
    </font>
    <font>
      <b/>
      <sz val="10"/>
      <color rgb="FF333399"/>
      <name val="Tahoma"/>
      <charset val="1"/>
    </font>
    <font>
      <sz val="7"/>
      <name val="Arial"/>
      <charset val="1"/>
    </font>
    <font>
      <sz val="8"/>
      <name val="Arial"/>
      <charset val="1"/>
    </font>
    <font>
      <b/>
      <sz val="10"/>
      <name val="Tahoma"/>
      <charset val="1"/>
    </font>
    <font>
      <sz val="9"/>
      <name val="Tahoma"/>
      <charset val="1"/>
    </font>
    <font>
      <b/>
      <sz val="10"/>
      <color rgb="FFFFFFFF"/>
      <name val="Tahoma"/>
      <charset val="1"/>
    </font>
    <font>
      <b/>
      <sz val="9"/>
      <color rgb="FFFFFFFF"/>
      <name val="Tahoma"/>
      <charset val="1"/>
    </font>
    <font>
      <sz val="9"/>
      <name val="Tahoma"/>
      <charset val="134"/>
    </font>
    <font>
      <b/>
      <sz val="9"/>
      <name val="Tahoma"/>
      <charset val="134"/>
    </font>
    <font>
      <b/>
      <sz val="18"/>
      <color rgb="FFFF0000"/>
      <name val="Tahoma"/>
      <charset val="1"/>
    </font>
    <font>
      <b/>
      <sz val="18"/>
      <color rgb="FF17375E"/>
      <name val="Tahoma"/>
      <charset val="1"/>
    </font>
    <font>
      <b/>
      <sz val="16"/>
      <color rgb="FF333399"/>
      <name val="Tahoma"/>
      <charset val="1"/>
    </font>
    <font>
      <b/>
      <sz val="14"/>
      <color rgb="FF333399"/>
      <name val="Tahoma"/>
      <charset val="1"/>
    </font>
    <font>
      <b/>
      <sz val="14"/>
      <color rgb="FFFFFFFF"/>
      <name val="Tahoma"/>
      <charset val="1"/>
    </font>
    <font>
      <sz val="14"/>
      <name val="Arial"/>
      <charset val="1"/>
    </font>
    <font>
      <b/>
      <sz val="15"/>
      <color rgb="FFFF0000"/>
      <name val="Tahoma"/>
      <charset val="1"/>
    </font>
    <font>
      <b/>
      <sz val="15"/>
      <color rgb="FF17375E"/>
      <name val="Tahoma"/>
      <charset val="1"/>
    </font>
    <font>
      <b/>
      <sz val="13"/>
      <color rgb="FF333399"/>
      <name val="Tahoma"/>
      <charset val="1"/>
    </font>
    <font>
      <u/>
      <sz val="16"/>
      <color rgb="FF0000FF"/>
      <name val="Arial"/>
      <charset val="1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rgb="FFCC0000"/>
      <name val="Arial"/>
      <charset val="1"/>
    </font>
    <font>
      <sz val="10"/>
      <color indexed="8"/>
      <name val="Arial"/>
      <charset val="134"/>
    </font>
    <font>
      <b/>
      <sz val="10"/>
      <color rgb="FFFFFFFF"/>
      <name val="Arial"/>
      <charset val="1"/>
    </font>
    <font>
      <sz val="10"/>
      <name val="Arial"/>
      <charset val="134"/>
    </font>
    <font>
      <i/>
      <sz val="10"/>
      <color rgb="FF808080"/>
      <name val="Arial"/>
      <charset val="1"/>
    </font>
    <font>
      <sz val="10"/>
      <color rgb="FF006600"/>
      <name val="Arial"/>
      <charset val="1"/>
    </font>
    <font>
      <sz val="18"/>
      <color rgb="FF000000"/>
      <name val="Arial"/>
      <charset val="1"/>
    </font>
    <font>
      <sz val="12"/>
      <color rgb="FF000000"/>
      <name val="Arial"/>
      <charset val="1"/>
    </font>
    <font>
      <b/>
      <sz val="24"/>
      <color rgb="FF000000"/>
      <name val="Arial"/>
      <charset val="1"/>
    </font>
    <font>
      <u/>
      <sz val="8.5"/>
      <color indexed="12"/>
      <name val="Arial"/>
      <charset val="1"/>
    </font>
    <font>
      <sz val="10"/>
      <color rgb="FF996600"/>
      <name val="Arial"/>
      <charset val="1"/>
    </font>
    <font>
      <sz val="11"/>
      <color theme="1"/>
      <name val="Calibri"/>
      <charset val="134"/>
      <scheme val="minor"/>
    </font>
    <font>
      <sz val="12"/>
      <color indexed="8"/>
      <name val="Arial"/>
      <charset val="134"/>
    </font>
    <font>
      <sz val="10"/>
      <color rgb="FF333333"/>
      <name val="Arial"/>
      <charset val="1"/>
    </font>
    <font>
      <b/>
      <sz val="15"/>
      <color rgb="FF003366"/>
      <name val="Calibri"/>
      <charset val="1"/>
    </font>
    <font>
      <sz val="10"/>
      <color theme="1"/>
      <name val="Liberation Sans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FFF99"/>
        <bgColor rgb="FFFFFF97"/>
      </patternFill>
    </fill>
    <fill>
      <patternFill patternType="solid">
        <fgColor rgb="FFFAC090"/>
        <bgColor rgb="FFFFCC99"/>
      </patternFill>
    </fill>
    <fill>
      <patternFill patternType="solid">
        <fgColor rgb="FF0000FF"/>
        <bgColor rgb="FF0000FF"/>
      </patternFill>
    </fill>
    <fill>
      <patternFill patternType="solid">
        <fgColor rgb="FFFDEADA"/>
        <bgColor rgb="FFEEECE1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rgb="FFFAC090"/>
      </patternFill>
    </fill>
    <fill>
      <patternFill patternType="solid">
        <fgColor rgb="FFD9D9D9"/>
        <bgColor rgb="FFDDDDDD"/>
      </patternFill>
    </fill>
    <fill>
      <patternFill patternType="solid">
        <fgColor rgb="FFBFBFBF"/>
        <bgColor rgb="FFC0C0C0"/>
      </patternFill>
    </fill>
    <fill>
      <patternFill patternType="solid">
        <fgColor rgb="FF000000"/>
        <bgColor rgb="FF201F1E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C0C0C0"/>
      </patternFill>
    </fill>
    <fill>
      <patternFill patternType="solid">
        <fgColor rgb="FFFFFF97"/>
        <bgColor rgb="FFFFFF99"/>
      </patternFill>
    </fill>
    <fill>
      <patternFill patternType="solid">
        <fgColor rgb="FF000080"/>
        <bgColor rgb="FF003366"/>
      </patternFill>
    </fill>
    <fill>
      <patternFill patternType="solid">
        <fgColor rgb="FFFFFF97"/>
        <bgColor rgb="FFFFFF97"/>
      </patternFill>
    </fill>
    <fill>
      <patternFill patternType="solid">
        <fgColor rgb="FFFFFFA6"/>
        <bgColor rgb="FFFFFFA6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000080"/>
        <bgColor rgb="FF000080"/>
      </patternFill>
    </fill>
    <fill>
      <patternFill patternType="solid">
        <fgColor rgb="FFFFCC99"/>
        <bgColor rgb="FFFFCCCC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A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ck">
        <color rgb="FF333399"/>
      </bottom>
      <diagonal/>
    </border>
  </borders>
  <cellStyleXfs count="82">
    <xf numFmtId="0" fontId="0" fillId="0" borderId="0"/>
    <xf numFmtId="176" fontId="0" fillId="0" borderId="0" applyBorder="0" applyProtection="0"/>
    <xf numFmtId="177" fontId="123" fillId="0" borderId="0" applyFont="0" applyFill="0" applyBorder="0" applyAlignment="0" applyProtection="0">
      <alignment vertical="center"/>
    </xf>
    <xf numFmtId="9" fontId="123" fillId="0" borderId="0" applyFont="0" applyFill="0" applyBorder="0" applyAlignment="0" applyProtection="0">
      <alignment vertical="center"/>
    </xf>
    <xf numFmtId="178" fontId="123" fillId="0" borderId="0" applyFont="0" applyFill="0" applyBorder="0" applyAlignment="0" applyProtection="0">
      <alignment vertical="center"/>
    </xf>
    <xf numFmtId="179" fontId="123" fillId="0" borderId="0" applyFon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3" fillId="24" borderId="37" applyNumberFormat="0" applyFont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/>
    <xf numFmtId="0" fontId="129" fillId="0" borderId="38" applyNumberFormat="0" applyFill="0" applyAlignment="0" applyProtection="0">
      <alignment vertical="center"/>
    </xf>
    <xf numFmtId="0" fontId="130" fillId="0" borderId="38" applyNumberFormat="0" applyFill="0" applyAlignment="0" applyProtection="0">
      <alignment vertical="center"/>
    </xf>
    <xf numFmtId="0" fontId="131" fillId="0" borderId="39" applyNumberFormat="0" applyFill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2" fillId="25" borderId="40" applyNumberFormat="0" applyAlignment="0" applyProtection="0">
      <alignment vertical="center"/>
    </xf>
    <xf numFmtId="0" fontId="133" fillId="26" borderId="41" applyNumberFormat="0" applyAlignment="0" applyProtection="0">
      <alignment vertical="center"/>
    </xf>
    <xf numFmtId="0" fontId="134" fillId="26" borderId="40" applyNumberFormat="0" applyAlignment="0" applyProtection="0">
      <alignment vertical="center"/>
    </xf>
    <xf numFmtId="0" fontId="135" fillId="27" borderId="42" applyNumberFormat="0" applyAlignment="0" applyProtection="0">
      <alignment vertical="center"/>
    </xf>
    <xf numFmtId="0" fontId="136" fillId="0" borderId="43" applyNumberFormat="0" applyFill="0" applyAlignment="0" applyProtection="0">
      <alignment vertical="center"/>
    </xf>
    <xf numFmtId="0" fontId="137" fillId="0" borderId="44" applyNumberFormat="0" applyFill="0" applyAlignment="0" applyProtection="0">
      <alignment vertical="center"/>
    </xf>
    <xf numFmtId="0" fontId="138" fillId="28" borderId="0" applyNumberFormat="0" applyBorder="0" applyAlignment="0" applyProtection="0">
      <alignment vertical="center"/>
    </xf>
    <xf numFmtId="0" fontId="139" fillId="29" borderId="0" applyNumberFormat="0" applyBorder="0" applyAlignment="0" applyProtection="0">
      <alignment vertical="center"/>
    </xf>
    <xf numFmtId="0" fontId="140" fillId="30" borderId="0" applyNumberFormat="0" applyBorder="0" applyAlignment="0" applyProtection="0">
      <alignment vertical="center"/>
    </xf>
    <xf numFmtId="0" fontId="141" fillId="31" borderId="0" applyNumberFormat="0" applyBorder="0" applyAlignment="0" applyProtection="0">
      <alignment vertical="center"/>
    </xf>
    <xf numFmtId="0" fontId="142" fillId="32" borderId="0" applyNumberFormat="0" applyBorder="0" applyAlignment="0" applyProtection="0">
      <alignment vertical="center"/>
    </xf>
    <xf numFmtId="0" fontId="142" fillId="33" borderId="0" applyNumberFormat="0" applyBorder="0" applyAlignment="0" applyProtection="0">
      <alignment vertical="center"/>
    </xf>
    <xf numFmtId="0" fontId="141" fillId="34" borderId="0" applyNumberFormat="0" applyBorder="0" applyAlignment="0" applyProtection="0">
      <alignment vertical="center"/>
    </xf>
    <xf numFmtId="0" fontId="141" fillId="35" borderId="0" applyNumberFormat="0" applyBorder="0" applyAlignment="0" applyProtection="0">
      <alignment vertical="center"/>
    </xf>
    <xf numFmtId="0" fontId="142" fillId="36" borderId="0" applyNumberFormat="0" applyBorder="0" applyAlignment="0" applyProtection="0">
      <alignment vertical="center"/>
    </xf>
    <xf numFmtId="0" fontId="142" fillId="37" borderId="0" applyNumberFormat="0" applyBorder="0" applyAlignment="0" applyProtection="0">
      <alignment vertical="center"/>
    </xf>
    <xf numFmtId="0" fontId="141" fillId="38" borderId="0" applyNumberFormat="0" applyBorder="0" applyAlignment="0" applyProtection="0">
      <alignment vertical="center"/>
    </xf>
    <xf numFmtId="0" fontId="141" fillId="39" borderId="0" applyNumberFormat="0" applyBorder="0" applyAlignment="0" applyProtection="0">
      <alignment vertical="center"/>
    </xf>
    <xf numFmtId="0" fontId="142" fillId="40" borderId="0" applyNumberFormat="0" applyBorder="0" applyAlignment="0" applyProtection="0">
      <alignment vertical="center"/>
    </xf>
    <xf numFmtId="0" fontId="142" fillId="41" borderId="0" applyNumberFormat="0" applyBorder="0" applyAlignment="0" applyProtection="0">
      <alignment vertical="center"/>
    </xf>
    <xf numFmtId="0" fontId="141" fillId="42" borderId="0" applyNumberFormat="0" applyBorder="0" applyAlignment="0" applyProtection="0">
      <alignment vertical="center"/>
    </xf>
    <xf numFmtId="0" fontId="141" fillId="43" borderId="0" applyNumberFormat="0" applyBorder="0" applyAlignment="0" applyProtection="0">
      <alignment vertical="center"/>
    </xf>
    <xf numFmtId="0" fontId="142" fillId="44" borderId="0" applyNumberFormat="0" applyBorder="0" applyAlignment="0" applyProtection="0">
      <alignment vertical="center"/>
    </xf>
    <xf numFmtId="0" fontId="142" fillId="45" borderId="0" applyNumberFormat="0" applyBorder="0" applyAlignment="0" applyProtection="0">
      <alignment vertical="center"/>
    </xf>
    <xf numFmtId="0" fontId="141" fillId="46" borderId="0" applyNumberFormat="0" applyBorder="0" applyAlignment="0" applyProtection="0">
      <alignment vertical="center"/>
    </xf>
    <xf numFmtId="0" fontId="141" fillId="47" borderId="0" applyNumberFormat="0" applyBorder="0" applyAlignment="0" applyProtection="0">
      <alignment vertical="center"/>
    </xf>
    <xf numFmtId="0" fontId="142" fillId="48" borderId="0" applyNumberFormat="0" applyBorder="0" applyAlignment="0" applyProtection="0">
      <alignment vertical="center"/>
    </xf>
    <xf numFmtId="0" fontId="142" fillId="49" borderId="0" applyNumberFormat="0" applyBorder="0" applyAlignment="0" applyProtection="0">
      <alignment vertical="center"/>
    </xf>
    <xf numFmtId="0" fontId="141" fillId="50" borderId="0" applyNumberFormat="0" applyBorder="0" applyAlignment="0" applyProtection="0">
      <alignment vertical="center"/>
    </xf>
    <xf numFmtId="0" fontId="141" fillId="51" borderId="0" applyNumberFormat="0" applyBorder="0" applyAlignment="0" applyProtection="0">
      <alignment vertical="center"/>
    </xf>
    <xf numFmtId="0" fontId="142" fillId="52" borderId="0" applyNumberFormat="0" applyBorder="0" applyAlignment="0" applyProtection="0">
      <alignment vertical="center"/>
    </xf>
    <xf numFmtId="0" fontId="142" fillId="53" borderId="0" applyNumberFormat="0" applyBorder="0" applyAlignment="0" applyProtection="0">
      <alignment vertical="center"/>
    </xf>
    <xf numFmtId="0" fontId="141" fillId="54" borderId="0" applyNumberFormat="0" applyBorder="0" applyAlignment="0" applyProtection="0">
      <alignment vertical="center"/>
    </xf>
    <xf numFmtId="0" fontId="10" fillId="55" borderId="0" applyBorder="0" applyProtection="0"/>
    <xf numFmtId="0" fontId="10" fillId="56" borderId="0" applyBorder="0" applyProtection="0"/>
    <xf numFmtId="0" fontId="90" fillId="57" borderId="0" applyBorder="0" applyProtection="0"/>
    <xf numFmtId="0" fontId="90" fillId="0" borderId="0" applyBorder="0" applyProtection="0"/>
    <xf numFmtId="0" fontId="143" fillId="58" borderId="0" applyBorder="0" applyProtection="0"/>
    <xf numFmtId="0" fontId="144" fillId="0" borderId="0"/>
    <xf numFmtId="0" fontId="145" fillId="59" borderId="0" applyBorder="0" applyProtection="0"/>
    <xf numFmtId="0" fontId="0" fillId="0" borderId="0"/>
    <xf numFmtId="0" fontId="146" fillId="0" borderId="0"/>
    <xf numFmtId="0" fontId="147" fillId="0" borderId="0" applyBorder="0" applyProtection="0"/>
    <xf numFmtId="0" fontId="148" fillId="60" borderId="0" applyBorder="0" applyProtection="0"/>
    <xf numFmtId="0" fontId="149" fillId="0" borderId="0" applyBorder="0" applyProtection="0"/>
    <xf numFmtId="0" fontId="150" fillId="0" borderId="0" applyBorder="0" applyProtection="0"/>
    <xf numFmtId="0" fontId="151" fillId="0" borderId="0" applyBorder="0" applyProtection="0"/>
    <xf numFmtId="0" fontId="152" fillId="0" borderId="0" applyNumberFormat="0" applyFill="0" applyBorder="0" applyAlignment="0" applyProtection="0"/>
    <xf numFmtId="180" fontId="0" fillId="0" borderId="0" applyBorder="0" applyProtection="0"/>
    <xf numFmtId="0" fontId="153" fillId="61" borderId="0" applyBorder="0" applyProtection="0"/>
    <xf numFmtId="0" fontId="146" fillId="0" borderId="0"/>
    <xf numFmtId="0" fontId="146" fillId="0" borderId="0"/>
    <xf numFmtId="0" fontId="154" fillId="0" borderId="0"/>
    <xf numFmtId="0" fontId="155" fillId="0" borderId="0"/>
    <xf numFmtId="0" fontId="144" fillId="0" borderId="0"/>
    <xf numFmtId="0" fontId="156" fillId="61" borderId="45" applyProtection="0"/>
    <xf numFmtId="9" fontId="146" fillId="0" borderId="0" applyFill="0" applyBorder="0" applyAlignment="0" applyProtection="0"/>
    <xf numFmtId="181" fontId="146" fillId="0" borderId="0" applyFill="0" applyBorder="0" applyAlignment="0" applyProtection="0"/>
    <xf numFmtId="0" fontId="0" fillId="0" borderId="0" applyBorder="0" applyProtection="0"/>
    <xf numFmtId="0" fontId="0" fillId="0" borderId="0" applyBorder="0" applyProtection="0"/>
    <xf numFmtId="0" fontId="157" fillId="0" borderId="46" applyProtection="0"/>
    <xf numFmtId="181" fontId="146" fillId="0" borderId="0" applyFill="0" applyBorder="0" applyAlignment="0" applyProtection="0"/>
    <xf numFmtId="0" fontId="143" fillId="0" borderId="0" applyBorder="0" applyProtection="0"/>
    <xf numFmtId="0" fontId="0" fillId="0" borderId="0"/>
    <xf numFmtId="0" fontId="158" fillId="0" borderId="0"/>
    <xf numFmtId="182" fontId="0" fillId="0" borderId="0" applyBorder="0" applyProtection="0"/>
  </cellStyleXfs>
  <cellXfs count="744">
    <xf numFmtId="0" fontId="0" fillId="0" borderId="0" xfId="0"/>
    <xf numFmtId="0" fontId="1" fillId="0" borderId="0" xfId="0" applyFon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right" vertical="center"/>
      <protection hidden="1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hidden="1"/>
    </xf>
    <xf numFmtId="49" fontId="4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hidden="1"/>
    </xf>
    <xf numFmtId="0" fontId="6" fillId="2" borderId="0" xfId="0" applyFont="1" applyFill="1" applyProtection="1"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7" fillId="4" borderId="2" xfId="0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 applyProtection="1">
      <alignment horizontal="center" vertical="center"/>
      <protection hidden="1"/>
    </xf>
    <xf numFmtId="0" fontId="7" fillId="4" borderId="4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Protection="1">
      <protection hidden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11" fillId="3" borderId="5" xfId="0" applyFont="1" applyFill="1" applyBorder="1" applyAlignment="1" applyProtection="1">
      <alignment vertical="center" wrapText="1"/>
      <protection locked="0"/>
    </xf>
    <xf numFmtId="0" fontId="12" fillId="3" borderId="6" xfId="0" applyFont="1" applyFill="1" applyBorder="1" applyAlignment="1" applyProtection="1">
      <alignment vertical="center" wrapText="1"/>
      <protection locked="0"/>
    </xf>
    <xf numFmtId="0" fontId="13" fillId="3" borderId="5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hidden="1"/>
    </xf>
    <xf numFmtId="49" fontId="7" fillId="2" borderId="0" xfId="79" applyNumberFormat="1" applyFont="1" applyFill="1" applyAlignment="1" applyProtection="1">
      <alignment horizontal="left"/>
      <protection hidden="1"/>
    </xf>
    <xf numFmtId="49" fontId="7" fillId="2" borderId="0" xfId="79" applyNumberFormat="1" applyFont="1" applyFill="1" applyAlignment="1" applyProtection="1">
      <alignment horizontal="right"/>
      <protection hidden="1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right"/>
      <protection hidden="1"/>
    </xf>
    <xf numFmtId="3" fontId="14" fillId="3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6" applyNumberFormat="1" applyFont="1" applyFill="1" applyBorder="1" applyAlignment="1" applyProtection="1">
      <protection locked="0"/>
    </xf>
    <xf numFmtId="0" fontId="16" fillId="0" borderId="0" xfId="0" applyFont="1" applyProtection="1">
      <protection hidden="1"/>
    </xf>
    <xf numFmtId="0" fontId="0" fillId="0" borderId="0" xfId="0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19" fillId="2" borderId="0" xfId="0" applyFont="1" applyFill="1" applyProtection="1">
      <protection locked="0"/>
    </xf>
    <xf numFmtId="0" fontId="20" fillId="0" borderId="0" xfId="0" applyFont="1" applyProtection="1">
      <protection locked="0"/>
    </xf>
    <xf numFmtId="0" fontId="21" fillId="0" borderId="0" xfId="79" applyFont="1" applyProtection="1">
      <protection locked="0"/>
    </xf>
    <xf numFmtId="0" fontId="21" fillId="0" borderId="0" xfId="79" applyFont="1" applyAlignment="1" applyProtection="1">
      <alignment horizontal="center"/>
      <protection locked="0"/>
    </xf>
    <xf numFmtId="0" fontId="10" fillId="0" borderId="0" xfId="79" applyFont="1" applyProtection="1">
      <protection locked="0"/>
    </xf>
    <xf numFmtId="0" fontId="22" fillId="0" borderId="0" xfId="79" applyFont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9" fillId="0" borderId="0" xfId="0" applyFont="1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5" fillId="0" borderId="0" xfId="79" applyFont="1" applyProtection="1">
      <protection locked="0"/>
    </xf>
    <xf numFmtId="0" fontId="25" fillId="0" borderId="0" xfId="79" applyFont="1" applyAlignment="1" applyProtection="1">
      <alignment horizontal="center"/>
      <protection locked="0"/>
    </xf>
    <xf numFmtId="0" fontId="26" fillId="0" borderId="0" xfId="79" applyFont="1" applyProtection="1">
      <protection locked="0"/>
    </xf>
    <xf numFmtId="0" fontId="17" fillId="2" borderId="0" xfId="0" applyFont="1" applyFill="1" applyAlignment="1" applyProtection="1">
      <alignment horizontal="center"/>
      <protection locked="0"/>
    </xf>
    <xf numFmtId="0" fontId="17" fillId="2" borderId="0" xfId="0" applyFont="1" applyFill="1" applyProtection="1">
      <protection locked="0"/>
    </xf>
    <xf numFmtId="0" fontId="18" fillId="2" borderId="0" xfId="0" applyFont="1" applyFill="1" applyAlignment="1" applyProtection="1">
      <alignment horizontal="center"/>
      <protection locked="0"/>
    </xf>
    <xf numFmtId="4" fontId="27" fillId="2" borderId="0" xfId="79" applyNumberFormat="1" applyFont="1" applyFill="1" applyAlignment="1" applyProtection="1">
      <alignment horizontal="center"/>
      <protection locked="0"/>
    </xf>
    <xf numFmtId="0" fontId="20" fillId="2" borderId="0" xfId="0" applyFont="1" applyFill="1" applyProtection="1">
      <protection locked="0"/>
    </xf>
    <xf numFmtId="49" fontId="4" fillId="2" borderId="0" xfId="0" applyNumberFormat="1" applyFont="1" applyFill="1" applyProtection="1">
      <protection locked="0"/>
    </xf>
    <xf numFmtId="4" fontId="4" fillId="2" borderId="0" xfId="79" applyNumberFormat="1" applyFont="1" applyFill="1" applyAlignment="1" applyProtection="1">
      <alignment horizontal="center"/>
      <protection locked="0"/>
    </xf>
    <xf numFmtId="4" fontId="14" fillId="2" borderId="0" xfId="79" applyNumberFormat="1" applyFont="1" applyFill="1" applyAlignment="1" applyProtection="1">
      <alignment horizontal="center"/>
      <protection locked="0"/>
    </xf>
    <xf numFmtId="0" fontId="27" fillId="2" borderId="0" xfId="0" applyFont="1" applyFill="1" applyAlignment="1" applyProtection="1">
      <alignment horizontal="center" vertical="center" wrapText="1"/>
      <protection locked="0"/>
    </xf>
    <xf numFmtId="49" fontId="6" fillId="2" borderId="0" xfId="0" applyNumberFormat="1" applyFont="1" applyFill="1" applyProtection="1">
      <protection locked="0"/>
    </xf>
    <xf numFmtId="4" fontId="6" fillId="2" borderId="0" xfId="79" applyNumberFormat="1" applyFont="1" applyFill="1" applyAlignment="1" applyProtection="1">
      <alignment horizontal="center"/>
      <protection locked="0"/>
    </xf>
    <xf numFmtId="0" fontId="27" fillId="5" borderId="6" xfId="0" applyFont="1" applyFill="1" applyBorder="1" applyAlignment="1" applyProtection="1">
      <alignment horizontal="center" vertical="center"/>
      <protection locked="0"/>
    </xf>
    <xf numFmtId="0" fontId="27" fillId="5" borderId="1" xfId="0" applyFont="1" applyFill="1" applyBorder="1" applyAlignment="1" applyProtection="1">
      <alignment horizontal="center" vertical="center"/>
      <protection locked="0"/>
    </xf>
    <xf numFmtId="183" fontId="27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5" xfId="0" applyFont="1" applyFill="1" applyBorder="1" applyAlignment="1" applyProtection="1">
      <alignment horizontal="center" vertical="center" wrapText="1"/>
      <protection locked="0"/>
    </xf>
    <xf numFmtId="0" fontId="28" fillId="4" borderId="1" xfId="0" applyFont="1" applyFill="1" applyBorder="1" applyAlignment="1" applyProtection="1">
      <alignment horizontal="center" vertical="center"/>
      <protection locked="0"/>
    </xf>
    <xf numFmtId="0" fontId="29" fillId="4" borderId="1" xfId="0" applyFont="1" applyFill="1" applyBorder="1" applyAlignment="1" applyProtection="1">
      <alignment horizontal="left"/>
      <protection locked="0"/>
    </xf>
    <xf numFmtId="3" fontId="30" fillId="6" borderId="9" xfId="0" applyNumberFormat="1" applyFont="1" applyFill="1" applyBorder="1" applyAlignment="1" applyProtection="1">
      <alignment horizontal="center" vertical="center"/>
      <protection locked="0"/>
    </xf>
    <xf numFmtId="4" fontId="0" fillId="7" borderId="1" xfId="0" applyNumberFormat="1" applyFill="1" applyBorder="1"/>
    <xf numFmtId="0" fontId="31" fillId="2" borderId="0" xfId="0" applyFont="1" applyFill="1" applyAlignment="1" applyProtection="1">
      <alignment horizontal="center"/>
      <protection locked="0"/>
    </xf>
    <xf numFmtId="0" fontId="14" fillId="4" borderId="1" xfId="0" applyFont="1" applyFill="1" applyBorder="1" applyAlignment="1" applyProtection="1">
      <alignment horizontal="center" vertical="center"/>
      <protection hidden="1"/>
    </xf>
    <xf numFmtId="184" fontId="0" fillId="4" borderId="1" xfId="1" applyNumberFormat="1" applyFill="1" applyBorder="1" applyAlignment="1" applyProtection="1">
      <protection hidden="1"/>
    </xf>
    <xf numFmtId="182" fontId="14" fillId="4" borderId="1" xfId="1" applyNumberFormat="1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3" fontId="14" fillId="2" borderId="0" xfId="1" applyNumberFormat="1" applyFont="1" applyFill="1" applyBorder="1" applyAlignment="1" applyProtection="1">
      <alignment horizontal="center" vertical="center" wrapText="1"/>
      <protection locked="0"/>
    </xf>
    <xf numFmtId="4" fontId="14" fillId="2" borderId="0" xfId="1" applyNumberFormat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Protection="1">
      <protection locked="0"/>
    </xf>
    <xf numFmtId="49" fontId="14" fillId="2" borderId="0" xfId="79" applyNumberFormat="1" applyFont="1" applyFill="1" applyAlignment="1" applyProtection="1">
      <alignment horizontal="center"/>
      <protection locked="0"/>
    </xf>
    <xf numFmtId="49" fontId="33" fillId="2" borderId="0" xfId="79" applyNumberFormat="1" applyFont="1" applyFill="1" applyAlignment="1" applyProtection="1">
      <alignment horizontal="left"/>
      <protection locked="0"/>
    </xf>
    <xf numFmtId="0" fontId="33" fillId="2" borderId="0" xfId="0" applyFont="1" applyFill="1" applyAlignment="1" applyProtection="1">
      <alignment horizontal="center"/>
      <protection locked="0"/>
    </xf>
    <xf numFmtId="181" fontId="6" fillId="2" borderId="0" xfId="1" applyNumberFormat="1" applyFont="1" applyFill="1" applyBorder="1" applyAlignment="1" applyProtection="1">
      <alignment horizontal="left" vertical="center"/>
      <protection locked="0"/>
    </xf>
    <xf numFmtId="181" fontId="6" fillId="2" borderId="0" xfId="1" applyNumberFormat="1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horizontal="left"/>
      <protection locked="0"/>
    </xf>
    <xf numFmtId="0" fontId="27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right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34" fillId="0" borderId="1" xfId="6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4" fontId="18" fillId="2" borderId="0" xfId="79" applyNumberFormat="1" applyFont="1" applyFill="1" applyAlignment="1" applyProtection="1">
      <alignment horizontal="center"/>
      <protection locked="0"/>
    </xf>
    <xf numFmtId="0" fontId="35" fillId="2" borderId="0" xfId="0" applyFont="1" applyFill="1" applyProtection="1">
      <protection locked="0"/>
    </xf>
    <xf numFmtId="0" fontId="36" fillId="2" borderId="0" xfId="0" applyFont="1" applyFill="1" applyProtection="1">
      <protection locked="0"/>
    </xf>
    <xf numFmtId="0" fontId="18" fillId="2" borderId="0" xfId="0" applyFont="1" applyFill="1" applyProtection="1">
      <protection locked="0"/>
    </xf>
    <xf numFmtId="185" fontId="37" fillId="2" borderId="0" xfId="2" applyNumberFormat="1" applyFont="1" applyFill="1" applyBorder="1" applyAlignment="1" applyProtection="1">
      <protection locked="0"/>
    </xf>
    <xf numFmtId="185" fontId="38" fillId="2" borderId="0" xfId="2" applyNumberFormat="1" applyFont="1" applyFill="1" applyBorder="1" applyAlignment="1" applyProtection="1">
      <protection locked="0"/>
    </xf>
    <xf numFmtId="0" fontId="39" fillId="2" borderId="0" xfId="0" applyFont="1" applyFill="1" applyAlignment="1" applyProtection="1">
      <alignment horizontal="left"/>
      <protection locked="0"/>
    </xf>
    <xf numFmtId="0" fontId="37" fillId="2" borderId="0" xfId="0" applyFont="1" applyFill="1" applyProtection="1">
      <protection locked="0"/>
    </xf>
    <xf numFmtId="0" fontId="18" fillId="0" borderId="0" xfId="0" applyFont="1" applyProtection="1">
      <protection locked="0"/>
    </xf>
    <xf numFmtId="186" fontId="18" fillId="0" borderId="0" xfId="79" applyNumberFormat="1" applyFont="1" applyProtection="1">
      <protection locked="0"/>
    </xf>
    <xf numFmtId="0" fontId="40" fillId="0" borderId="0" xfId="0" applyFont="1" applyProtection="1">
      <protection locked="0"/>
    </xf>
    <xf numFmtId="0" fontId="41" fillId="0" borderId="0" xfId="0" applyFont="1" applyAlignment="1" applyProtection="1">
      <alignment horizontal="center"/>
      <protection locked="0"/>
    </xf>
    <xf numFmtId="0" fontId="42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49" fontId="14" fillId="2" borderId="0" xfId="79" applyNumberFormat="1" applyFont="1" applyFill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86" fontId="18" fillId="2" borderId="0" xfId="79" applyNumberFormat="1" applyFont="1" applyFill="1" applyProtection="1">
      <protection locked="0"/>
    </xf>
    <xf numFmtId="0" fontId="14" fillId="0" borderId="0" xfId="0" applyFont="1" applyProtection="1">
      <protection locked="0"/>
    </xf>
    <xf numFmtId="0" fontId="18" fillId="0" borderId="9" xfId="79" applyFont="1" applyBorder="1" applyAlignment="1" applyProtection="1">
      <alignment horizontal="center"/>
      <protection locked="0"/>
    </xf>
    <xf numFmtId="0" fontId="18" fillId="0" borderId="9" xfId="79" applyFont="1" applyBorder="1" applyAlignment="1" applyProtection="1">
      <alignment horizontal="left"/>
      <protection locked="0"/>
    </xf>
    <xf numFmtId="3" fontId="18" fillId="3" borderId="9" xfId="79" applyNumberFormat="1" applyFont="1" applyFill="1" applyBorder="1" applyAlignment="1" applyProtection="1">
      <alignment horizontal="center"/>
      <protection locked="0"/>
    </xf>
    <xf numFmtId="0" fontId="18" fillId="0" borderId="1" xfId="79" applyFont="1" applyBorder="1" applyAlignment="1" applyProtection="1">
      <alignment horizontal="center"/>
      <protection locked="0"/>
    </xf>
    <xf numFmtId="0" fontId="18" fillId="0" borderId="1" xfId="79" applyFont="1" applyBorder="1" applyAlignment="1" applyProtection="1">
      <alignment horizontal="left"/>
      <protection locked="0"/>
    </xf>
    <xf numFmtId="3" fontId="18" fillId="3" borderId="1" xfId="79" applyNumberFormat="1" applyFont="1" applyFill="1" applyBorder="1" applyAlignment="1" applyProtection="1">
      <alignment horizontal="center"/>
      <protection locked="0"/>
    </xf>
    <xf numFmtId="9" fontId="14" fillId="4" borderId="1" xfId="3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17" fontId="18" fillId="0" borderId="0" xfId="0" applyNumberFormat="1" applyFont="1" applyProtection="1">
      <protection locked="0"/>
    </xf>
    <xf numFmtId="0" fontId="18" fillId="0" borderId="1" xfId="79" applyFont="1" applyBorder="1" applyAlignment="1" applyProtection="1">
      <alignment horizontal="center" vertical="center"/>
      <protection locked="0"/>
    </xf>
    <xf numFmtId="0" fontId="18" fillId="0" borderId="1" xfId="79" applyFont="1" applyBorder="1" applyAlignment="1" applyProtection="1">
      <alignment horizontal="left" vertical="center" wrapText="1"/>
      <protection locked="0"/>
    </xf>
    <xf numFmtId="9" fontId="14" fillId="4" borderId="1" xfId="3" applyFont="1" applyFill="1" applyBorder="1" applyAlignment="1" applyProtection="1">
      <alignment horizontal="center" vertical="center"/>
      <protection locked="0"/>
    </xf>
    <xf numFmtId="10" fontId="18" fillId="0" borderId="0" xfId="0" applyNumberFormat="1" applyFont="1" applyProtection="1">
      <protection locked="0"/>
    </xf>
    <xf numFmtId="49" fontId="43" fillId="2" borderId="0" xfId="66" applyNumberFormat="1" applyFont="1" applyFill="1" applyAlignment="1" applyProtection="1">
      <alignment horizontal="left" vertical="center"/>
      <protection locked="0"/>
    </xf>
    <xf numFmtId="0" fontId="29" fillId="0" borderId="0" xfId="66" applyFont="1" applyFill="1" applyAlignment="1" applyProtection="1">
      <protection locked="0"/>
    </xf>
    <xf numFmtId="0" fontId="27" fillId="5" borderId="1" xfId="66" applyFont="1" applyFill="1" applyBorder="1" applyAlignment="1" applyProtection="1">
      <alignment horizontal="center" vertical="center"/>
      <protection locked="0"/>
    </xf>
    <xf numFmtId="0" fontId="44" fillId="0" borderId="9" xfId="66" applyFont="1" applyFill="1" applyBorder="1" applyAlignment="1" applyProtection="1">
      <alignment horizontal="center"/>
      <protection locked="0"/>
    </xf>
    <xf numFmtId="0" fontId="44" fillId="0" borderId="9" xfId="66" applyFont="1" applyFill="1" applyBorder="1" applyAlignment="1" applyProtection="1">
      <alignment horizontal="left" wrapText="1"/>
      <protection locked="0"/>
    </xf>
    <xf numFmtId="3" fontId="18" fillId="3" borderId="9" xfId="81" applyNumberFormat="1" applyFont="1" applyFill="1" applyBorder="1" applyAlignment="1" applyProtection="1">
      <alignment horizontal="center"/>
      <protection locked="0"/>
    </xf>
    <xf numFmtId="0" fontId="44" fillId="0" borderId="1" xfId="66" applyFont="1" applyFill="1" applyBorder="1" applyAlignment="1" applyProtection="1">
      <alignment horizontal="center"/>
      <protection locked="0"/>
    </xf>
    <xf numFmtId="0" fontId="44" fillId="0" borderId="1" xfId="66" applyFont="1" applyFill="1" applyBorder="1" applyAlignment="1" applyProtection="1">
      <alignment horizontal="left"/>
      <protection locked="0"/>
    </xf>
    <xf numFmtId="0" fontId="44" fillId="2" borderId="1" xfId="66" applyFont="1" applyFill="1" applyBorder="1" applyAlignment="1" applyProtection="1">
      <alignment horizontal="center"/>
      <protection locked="0"/>
    </xf>
    <xf numFmtId="0" fontId="44" fillId="2" borderId="1" xfId="66" applyFont="1" applyFill="1" applyBorder="1" applyAlignment="1" applyProtection="1">
      <alignment horizontal="left" wrapText="1"/>
      <protection locked="0"/>
    </xf>
    <xf numFmtId="9" fontId="14" fillId="8" borderId="9" xfId="66" applyNumberFormat="1" applyFont="1" applyFill="1" applyBorder="1" applyAlignment="1" applyProtection="1">
      <alignment horizontal="center"/>
      <protection locked="0"/>
    </xf>
    <xf numFmtId="0" fontId="45" fillId="0" borderId="0" xfId="66" applyFont="1" applyFill="1" applyAlignment="1" applyProtection="1">
      <protection locked="0"/>
    </xf>
    <xf numFmtId="187" fontId="44" fillId="2" borderId="0" xfId="66" applyNumberFormat="1" applyFont="1" applyFill="1" applyAlignment="1" applyProtection="1">
      <protection locked="0"/>
    </xf>
    <xf numFmtId="0" fontId="43" fillId="2" borderId="0" xfId="66" applyFont="1" applyFill="1" applyAlignment="1" applyProtection="1">
      <alignment vertical="center"/>
      <protection locked="0"/>
    </xf>
    <xf numFmtId="3" fontId="18" fillId="3" borderId="1" xfId="81" applyNumberFormat="1" applyFont="1" applyFill="1" applyBorder="1" applyAlignment="1" applyProtection="1">
      <alignment horizontal="center"/>
      <protection locked="0"/>
    </xf>
    <xf numFmtId="181" fontId="14" fillId="2" borderId="0" xfId="1" applyNumberFormat="1" applyFont="1" applyFill="1" applyBorder="1" applyAlignment="1" applyProtection="1">
      <alignment horizontal="center" vertical="center"/>
      <protection locked="0"/>
    </xf>
    <xf numFmtId="181" fontId="14" fillId="2" borderId="0" xfId="1" applyNumberFormat="1" applyFont="1" applyFill="1" applyBorder="1" applyAlignment="1" applyProtection="1">
      <alignment vertical="center"/>
      <protection locked="0"/>
    </xf>
    <xf numFmtId="181" fontId="18" fillId="2" borderId="0" xfId="1" applyNumberFormat="1" applyFont="1" applyFill="1" applyBorder="1" applyAlignment="1" applyProtection="1">
      <protection locked="0"/>
    </xf>
    <xf numFmtId="49" fontId="14" fillId="2" borderId="0" xfId="79" applyNumberFormat="1" applyFont="1" applyFill="1" applyAlignment="1" applyProtection="1">
      <alignment horizontal="right"/>
      <protection locked="0"/>
    </xf>
    <xf numFmtId="49" fontId="18" fillId="2" borderId="0" xfId="79" applyNumberFormat="1" applyFont="1" applyFill="1" applyAlignment="1" applyProtection="1">
      <alignment horizontal="center"/>
      <protection locked="0"/>
    </xf>
    <xf numFmtId="4" fontId="18" fillId="2" borderId="0" xfId="79" applyNumberFormat="1" applyFont="1" applyFill="1" applyProtection="1">
      <protection locked="0"/>
    </xf>
    <xf numFmtId="186" fontId="40" fillId="0" borderId="0" xfId="79" applyNumberFormat="1" applyFont="1" applyProtection="1">
      <protection locked="0"/>
    </xf>
    <xf numFmtId="186" fontId="14" fillId="0" borderId="0" xfId="79" applyNumberFormat="1" applyFont="1" applyProtection="1">
      <protection locked="0"/>
    </xf>
    <xf numFmtId="186" fontId="46" fillId="0" borderId="0" xfId="79" applyNumberFormat="1" applyFont="1" applyProtection="1">
      <protection locked="0"/>
    </xf>
    <xf numFmtId="186" fontId="28" fillId="0" borderId="0" xfId="79" applyNumberFormat="1" applyFont="1" applyProtection="1">
      <protection locked="0"/>
    </xf>
    <xf numFmtId="49" fontId="18" fillId="0" borderId="0" xfId="0" applyNumberFormat="1" applyFont="1" applyAlignment="1" applyProtection="1">
      <alignment horizontal="center"/>
      <protection locked="0"/>
    </xf>
    <xf numFmtId="0" fontId="47" fillId="2" borderId="0" xfId="0" applyFont="1" applyFill="1" applyAlignment="1" applyProtection="1">
      <alignment horizontal="right" vertical="center"/>
      <protection locked="0"/>
    </xf>
    <xf numFmtId="0" fontId="48" fillId="0" borderId="0" xfId="0" applyFont="1" applyAlignment="1" applyProtection="1">
      <alignment horizontal="center"/>
      <protection locked="0"/>
    </xf>
    <xf numFmtId="0" fontId="49" fillId="0" borderId="0" xfId="0" applyFont="1" applyAlignment="1" applyProtection="1">
      <alignment horizontal="center"/>
      <protection locked="0"/>
    </xf>
    <xf numFmtId="0" fontId="47" fillId="0" borderId="0" xfId="0" applyFont="1" applyAlignment="1" applyProtection="1">
      <alignment horizontal="right" vertical="center"/>
      <protection locked="0"/>
    </xf>
    <xf numFmtId="49" fontId="6" fillId="2" borderId="0" xfId="79" applyNumberFormat="1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4" fontId="14" fillId="2" borderId="0" xfId="79" applyNumberFormat="1" applyFont="1" applyFill="1" applyProtection="1">
      <protection locked="0"/>
    </xf>
    <xf numFmtId="4" fontId="27" fillId="5" borderId="1" xfId="79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79" applyNumberFormat="1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44" fillId="4" borderId="1" xfId="0" applyFont="1" applyFill="1" applyBorder="1" applyAlignment="1">
      <alignment horizontal="left"/>
    </xf>
    <xf numFmtId="3" fontId="18" fillId="4" borderId="1" xfId="0" applyNumberFormat="1" applyFont="1" applyFill="1" applyBorder="1" applyAlignment="1">
      <alignment horizontal="center" vertical="center"/>
    </xf>
    <xf numFmtId="0" fontId="50" fillId="0" borderId="1" xfId="0" applyFont="1" applyBorder="1" applyAlignment="1">
      <alignment horizontal="left"/>
    </xf>
    <xf numFmtId="3" fontId="18" fillId="3" borderId="1" xfId="0" applyNumberFormat="1" applyFont="1" applyFill="1" applyBorder="1" applyAlignment="1" applyProtection="1">
      <alignment horizontal="center" vertical="center"/>
      <protection locked="0"/>
    </xf>
    <xf numFmtId="3" fontId="18" fillId="4" borderId="1" xfId="0" applyNumberFormat="1" applyFont="1" applyFill="1" applyBorder="1" applyAlignment="1" applyProtection="1">
      <alignment horizontal="center" vertical="center"/>
      <protection locked="0"/>
    </xf>
    <xf numFmtId="0" fontId="18" fillId="9" borderId="1" xfId="0" applyFont="1" applyFill="1" applyBorder="1" applyAlignment="1" applyProtection="1">
      <alignment horizontal="right"/>
      <protection locked="0"/>
    </xf>
    <xf numFmtId="3" fontId="14" fillId="9" borderId="1" xfId="79" applyNumberFormat="1" applyFont="1" applyFill="1" applyBorder="1" applyAlignment="1">
      <alignment horizontal="center"/>
    </xf>
    <xf numFmtId="0" fontId="14" fillId="2" borderId="0" xfId="0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right"/>
      <protection locked="0"/>
    </xf>
    <xf numFmtId="3" fontId="6" fillId="2" borderId="0" xfId="79" applyNumberFormat="1" applyFont="1" applyFill="1" applyProtection="1">
      <protection locked="0"/>
    </xf>
    <xf numFmtId="4" fontId="6" fillId="2" borderId="0" xfId="79" applyNumberFormat="1" applyFont="1" applyFill="1" applyProtection="1">
      <protection locked="0"/>
    </xf>
    <xf numFmtId="4" fontId="30" fillId="2" borderId="0" xfId="79" applyNumberFormat="1" applyFont="1" applyFill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3" fontId="14" fillId="9" borderId="1" xfId="79" applyNumberFormat="1" applyFont="1" applyFill="1" applyBorder="1" applyAlignment="1">
      <alignment horizontal="center" vertical="center"/>
    </xf>
    <xf numFmtId="3" fontId="51" fillId="2" borderId="0" xfId="79" applyNumberFormat="1" applyFont="1" applyFill="1" applyAlignment="1" applyProtection="1">
      <alignment horizontal="center"/>
      <protection locked="0"/>
    </xf>
    <xf numFmtId="3" fontId="52" fillId="2" borderId="0" xfId="79" applyNumberFormat="1" applyFont="1" applyFill="1" applyAlignment="1" applyProtection="1">
      <alignment horizontal="center" vertical="center"/>
      <protection locked="0"/>
    </xf>
    <xf numFmtId="3" fontId="53" fillId="2" borderId="0" xfId="79" applyNumberFormat="1" applyFont="1" applyFill="1" applyAlignment="1" applyProtection="1">
      <alignment horizontal="left" vertical="center" wrapText="1"/>
      <protection locked="0"/>
    </xf>
    <xf numFmtId="0" fontId="54" fillId="5" borderId="1" xfId="0" applyFont="1" applyFill="1" applyBorder="1" applyAlignment="1" applyProtection="1">
      <alignment horizontal="center" vertical="center"/>
      <protection locked="0"/>
    </xf>
    <xf numFmtId="0" fontId="54" fillId="5" borderId="10" xfId="0" applyFont="1" applyFill="1" applyBorder="1" applyAlignment="1" applyProtection="1">
      <alignment horizontal="center" vertical="center"/>
      <protection locked="0"/>
    </xf>
    <xf numFmtId="0" fontId="27" fillId="5" borderId="11" xfId="0" applyFont="1" applyFill="1" applyBorder="1" applyAlignment="1" applyProtection="1">
      <alignment horizontal="center" vertical="center"/>
      <protection locked="0"/>
    </xf>
    <xf numFmtId="0" fontId="40" fillId="2" borderId="1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44" fillId="4" borderId="1" xfId="0" applyFont="1" applyFill="1" applyBorder="1" applyAlignment="1" applyProtection="1">
      <alignment horizontal="left"/>
      <protection locked="0"/>
    </xf>
    <xf numFmtId="188" fontId="44" fillId="4" borderId="10" xfId="1" applyNumberFormat="1" applyFont="1" applyFill="1" applyBorder="1" applyAlignment="1" applyProtection="1">
      <alignment horizontal="center" vertical="center"/>
    </xf>
    <xf numFmtId="49" fontId="18" fillId="0" borderId="10" xfId="79" applyNumberFormat="1" applyFont="1" applyBorder="1" applyAlignment="1" applyProtection="1">
      <alignment horizontal="center"/>
      <protection locked="0"/>
    </xf>
    <xf numFmtId="0" fontId="50" fillId="0" borderId="1" xfId="0" applyFont="1" applyBorder="1" applyAlignment="1" applyProtection="1">
      <alignment horizontal="left"/>
      <protection locked="0"/>
    </xf>
    <xf numFmtId="188" fontId="44" fillId="4" borderId="11" xfId="1" applyNumberFormat="1" applyFont="1" applyFill="1" applyBorder="1" applyAlignment="1" applyProtection="1">
      <alignment horizontal="center" vertical="center"/>
    </xf>
    <xf numFmtId="184" fontId="44" fillId="3" borderId="10" xfId="1" applyNumberFormat="1" applyFont="1" applyFill="1" applyBorder="1" applyAlignment="1" applyProtection="1">
      <alignment horizontal="center" vertical="center"/>
      <protection locked="0"/>
    </xf>
    <xf numFmtId="188" fontId="44" fillId="3" borderId="10" xfId="1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right"/>
      <protection locked="0"/>
    </xf>
    <xf numFmtId="4" fontId="55" fillId="2" borderId="0" xfId="79" applyNumberFormat="1" applyFont="1" applyFill="1" applyAlignment="1" applyProtection="1">
      <alignment wrapText="1"/>
      <protection locked="0"/>
    </xf>
    <xf numFmtId="4" fontId="56" fillId="2" borderId="0" xfId="79" applyNumberFormat="1" applyFont="1" applyFill="1" applyAlignment="1" applyProtection="1">
      <alignment horizontal="center"/>
      <protection locked="0"/>
    </xf>
    <xf numFmtId="4" fontId="54" fillId="5" borderId="12" xfId="79" applyNumberFormat="1" applyFont="1" applyFill="1" applyBorder="1" applyAlignment="1" applyProtection="1">
      <alignment horizontal="center" vertical="center"/>
      <protection locked="0"/>
    </xf>
    <xf numFmtId="3" fontId="14" fillId="3" borderId="13" xfId="79" applyNumberFormat="1" applyFont="1" applyFill="1" applyBorder="1" applyAlignment="1" applyProtection="1">
      <alignment horizontal="center" vertical="center"/>
      <protection locked="0"/>
    </xf>
    <xf numFmtId="186" fontId="51" fillId="2" borderId="14" xfId="79" applyNumberFormat="1" applyFont="1" applyFill="1" applyBorder="1" applyAlignment="1" applyProtection="1">
      <alignment horizontal="center"/>
      <protection locked="0"/>
    </xf>
    <xf numFmtId="186" fontId="30" fillId="2" borderId="0" xfId="79" applyNumberFormat="1" applyFont="1" applyFill="1" applyProtection="1">
      <protection locked="0"/>
    </xf>
    <xf numFmtId="10" fontId="0" fillId="0" borderId="0" xfId="3" applyNumberFormat="1" applyFont="1" applyFill="1" applyBorder="1" applyAlignment="1" applyProtection="1">
      <protection locked="0"/>
    </xf>
    <xf numFmtId="186" fontId="40" fillId="2" borderId="0" xfId="79" applyNumberFormat="1" applyFont="1" applyFill="1" applyProtection="1">
      <protection locked="0"/>
    </xf>
    <xf numFmtId="49" fontId="18" fillId="2" borderId="0" xfId="0" applyNumberFormat="1" applyFont="1" applyFill="1" applyAlignment="1" applyProtection="1">
      <alignment horizontal="center"/>
      <protection locked="0"/>
    </xf>
    <xf numFmtId="0" fontId="55" fillId="2" borderId="0" xfId="79" applyFont="1" applyFill="1" applyAlignment="1" applyProtection="1">
      <alignment horizontal="right"/>
      <protection locked="0"/>
    </xf>
    <xf numFmtId="4" fontId="57" fillId="2" borderId="0" xfId="79" applyNumberFormat="1" applyFont="1" applyFill="1" applyAlignment="1" applyProtection="1">
      <alignment horizontal="left" vertical="top" wrapText="1"/>
      <protection locked="0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4" fontId="6" fillId="2" borderId="0" xfId="79" applyNumberFormat="1" applyFont="1" applyFill="1" applyAlignment="1" applyProtection="1">
      <alignment horizontal="left" vertical="center"/>
      <protection locked="0"/>
    </xf>
    <xf numFmtId="4" fontId="18" fillId="2" borderId="0" xfId="0" applyNumberFormat="1" applyFont="1" applyFill="1" applyProtection="1">
      <protection locked="0"/>
    </xf>
    <xf numFmtId="4" fontId="58" fillId="2" borderId="0" xfId="0" applyNumberFormat="1" applyFont="1" applyFill="1" applyAlignment="1" applyProtection="1">
      <alignment horizontal="center" vertical="center"/>
      <protection locked="0"/>
    </xf>
    <xf numFmtId="49" fontId="18" fillId="2" borderId="0" xfId="1" applyNumberFormat="1" applyFont="1" applyFill="1" applyBorder="1" applyAlignment="1" applyProtection="1">
      <alignment horizontal="center" vertical="center"/>
      <protection locked="0"/>
    </xf>
    <xf numFmtId="49" fontId="54" fillId="5" borderId="15" xfId="0" applyNumberFormat="1" applyFont="1" applyFill="1" applyBorder="1" applyAlignment="1" applyProtection="1">
      <alignment horizontal="center" vertical="center" wrapText="1"/>
      <protection locked="0"/>
    </xf>
    <xf numFmtId="49" fontId="54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54" fillId="5" borderId="17" xfId="0" applyNumberFormat="1" applyFont="1" applyFill="1" applyBorder="1" applyAlignment="1" applyProtection="1">
      <alignment horizontal="center" vertical="center" wrapText="1"/>
      <protection locked="0"/>
    </xf>
    <xf numFmtId="4" fontId="54" fillId="5" borderId="4" xfId="0" applyNumberFormat="1" applyFont="1" applyFill="1" applyBorder="1" applyAlignment="1" applyProtection="1">
      <alignment horizontal="center" vertical="center"/>
      <protection locked="0"/>
    </xf>
    <xf numFmtId="4" fontId="54" fillId="5" borderId="18" xfId="0" applyNumberFormat="1" applyFont="1" applyFill="1" applyBorder="1" applyAlignment="1" applyProtection="1">
      <alignment horizontal="center" vertical="center" wrapText="1"/>
      <protection locked="0"/>
    </xf>
    <xf numFmtId="4" fontId="54" fillId="5" borderId="17" xfId="0" applyNumberFormat="1" applyFont="1" applyFill="1" applyBorder="1" applyAlignment="1" applyProtection="1">
      <alignment horizontal="center" vertical="center"/>
      <protection locked="0"/>
    </xf>
    <xf numFmtId="0" fontId="43" fillId="4" borderId="5" xfId="0" applyFont="1" applyFill="1" applyBorder="1" applyAlignment="1">
      <alignment horizontal="left"/>
    </xf>
    <xf numFmtId="189" fontId="44" fillId="6" borderId="1" xfId="1" applyNumberFormat="1" applyFont="1" applyFill="1" applyBorder="1" applyAlignment="1" applyProtection="1">
      <alignment horizontal="center" vertical="center"/>
    </xf>
    <xf numFmtId="4" fontId="44" fillId="6" borderId="1" xfId="1" applyNumberFormat="1" applyFont="1" applyFill="1" applyBorder="1" applyAlignment="1" applyProtection="1">
      <alignment horizontal="center" vertical="center"/>
    </xf>
    <xf numFmtId="190" fontId="44" fillId="6" borderId="1" xfId="1" applyNumberFormat="1" applyFont="1" applyFill="1" applyBorder="1" applyAlignment="1" applyProtection="1">
      <alignment horizontal="center" vertical="center"/>
    </xf>
    <xf numFmtId="189" fontId="44" fillId="6" borderId="5" xfId="1" applyNumberFormat="1" applyFont="1" applyFill="1" applyBorder="1" applyAlignment="1" applyProtection="1">
      <alignment horizontal="center" vertical="center"/>
    </xf>
    <xf numFmtId="4" fontId="44" fillId="6" borderId="5" xfId="1" applyNumberFormat="1" applyFont="1" applyFill="1" applyBorder="1" applyAlignment="1" applyProtection="1">
      <alignment horizontal="center" vertical="center"/>
    </xf>
    <xf numFmtId="190" fontId="44" fillId="6" borderId="5" xfId="1" applyNumberFormat="1" applyFont="1" applyFill="1" applyBorder="1" applyAlignment="1" applyProtection="1">
      <alignment horizontal="center" vertical="center"/>
    </xf>
    <xf numFmtId="49" fontId="14" fillId="10" borderId="2" xfId="0" applyNumberFormat="1" applyFont="1" applyFill="1" applyBorder="1" applyAlignment="1">
      <alignment horizontal="center" vertical="center"/>
    </xf>
    <xf numFmtId="9" fontId="59" fillId="10" borderId="19" xfId="1" applyNumberFormat="1" applyFont="1" applyFill="1" applyBorder="1" applyAlignment="1" applyProtection="1">
      <alignment horizontal="center" vertical="center"/>
    </xf>
    <xf numFmtId="4" fontId="59" fillId="10" borderId="19" xfId="1" applyNumberFormat="1" applyFont="1" applyFill="1" applyBorder="1" applyAlignment="1" applyProtection="1">
      <alignment horizontal="center" vertical="center"/>
    </xf>
    <xf numFmtId="190" fontId="59" fillId="10" borderId="19" xfId="1" applyNumberFormat="1" applyFont="1" applyFill="1" applyBorder="1" applyAlignment="1" applyProtection="1">
      <alignment horizontal="center" vertical="center"/>
    </xf>
    <xf numFmtId="189" fontId="59" fillId="10" borderId="19" xfId="1" applyNumberFormat="1" applyFont="1" applyFill="1" applyBorder="1" applyAlignment="1" applyProtection="1">
      <alignment horizontal="center" vertical="center"/>
    </xf>
    <xf numFmtId="189" fontId="59" fillId="10" borderId="20" xfId="1" applyNumberFormat="1" applyFont="1" applyFill="1" applyBorder="1" applyAlignment="1" applyProtection="1">
      <alignment horizontal="center" vertical="center"/>
    </xf>
    <xf numFmtId="186" fontId="51" fillId="2" borderId="0" xfId="79" applyNumberFormat="1" applyFont="1" applyFill="1" applyProtection="1">
      <protection locked="0"/>
    </xf>
    <xf numFmtId="181" fontId="27" fillId="2" borderId="0" xfId="1" applyNumberFormat="1" applyFont="1" applyFill="1" applyBorder="1" applyAlignment="1" applyProtection="1">
      <alignment horizontal="left"/>
      <protection locked="0"/>
    </xf>
    <xf numFmtId="181" fontId="14" fillId="2" borderId="0" xfId="1" applyNumberFormat="1" applyFont="1" applyFill="1" applyBorder="1" applyAlignment="1" applyProtection="1">
      <alignment horizontal="center"/>
      <protection locked="0"/>
    </xf>
    <xf numFmtId="181" fontId="18" fillId="2" borderId="0" xfId="1" applyNumberFormat="1" applyFont="1" applyFill="1" applyBorder="1" applyAlignment="1" applyProtection="1">
      <alignment horizontal="center"/>
      <protection locked="0"/>
    </xf>
    <xf numFmtId="9" fontId="0" fillId="0" borderId="0" xfId="3" applyFont="1" applyFill="1" applyBorder="1" applyAlignment="1" applyProtection="1">
      <protection locked="0"/>
    </xf>
    <xf numFmtId="181" fontId="27" fillId="2" borderId="0" xfId="1" applyNumberFormat="1" applyFont="1" applyFill="1" applyBorder="1" applyAlignment="1" applyProtection="1">
      <protection locked="0"/>
    </xf>
    <xf numFmtId="189" fontId="0" fillId="0" borderId="0" xfId="3" applyNumberFormat="1" applyFont="1" applyFill="1" applyBorder="1" applyAlignment="1" applyProtection="1">
      <protection locked="0"/>
    </xf>
    <xf numFmtId="4" fontId="27" fillId="2" borderId="0" xfId="79" applyNumberFormat="1" applyFont="1" applyFill="1" applyProtection="1">
      <protection locked="0"/>
    </xf>
    <xf numFmtId="49" fontId="6" fillId="2" borderId="7" xfId="79" applyNumberFormat="1" applyFont="1" applyFill="1" applyBorder="1" applyAlignment="1" applyProtection="1">
      <alignment horizontal="right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49" fontId="30" fillId="2" borderId="0" xfId="79" applyNumberFormat="1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right"/>
      <protection locked="0"/>
    </xf>
    <xf numFmtId="49" fontId="28" fillId="2" borderId="0" xfId="79" applyNumberFormat="1" applyFont="1" applyFill="1" applyAlignment="1" applyProtection="1">
      <alignment horizontal="center"/>
      <protection locked="0"/>
    </xf>
    <xf numFmtId="0" fontId="60" fillId="11" borderId="0" xfId="0" applyFont="1" applyFill="1" applyProtection="1">
      <protection locked="0"/>
    </xf>
    <xf numFmtId="0" fontId="61" fillId="11" borderId="0" xfId="0" applyFont="1" applyFill="1" applyProtection="1">
      <protection locked="0"/>
    </xf>
    <xf numFmtId="4" fontId="60" fillId="11" borderId="0" xfId="79" applyNumberFormat="1" applyFont="1" applyFill="1" applyProtection="1">
      <protection locked="0"/>
    </xf>
    <xf numFmtId="4" fontId="61" fillId="11" borderId="0" xfId="79" applyNumberFormat="1" applyFont="1" applyFill="1" applyProtection="1">
      <protection locked="0"/>
    </xf>
    <xf numFmtId="0" fontId="62" fillId="11" borderId="15" xfId="79" applyFont="1" applyFill="1" applyBorder="1" applyAlignment="1" applyProtection="1">
      <alignment horizontal="center" vertical="center"/>
      <protection locked="0"/>
    </xf>
    <xf numFmtId="191" fontId="63" fillId="11" borderId="5" xfId="79" applyNumberFormat="1" applyFont="1" applyFill="1" applyBorder="1" applyAlignment="1" applyProtection="1">
      <alignment horizontal="left"/>
      <protection locked="0"/>
    </xf>
    <xf numFmtId="4" fontId="63" fillId="11" borderId="21" xfId="79" applyNumberFormat="1" applyFont="1" applyFill="1" applyBorder="1" applyAlignment="1" applyProtection="1">
      <alignment horizontal="left" vertical="top" wrapText="1"/>
      <protection locked="0"/>
    </xf>
    <xf numFmtId="49" fontId="61" fillId="11" borderId="9" xfId="0" applyNumberFormat="1" applyFont="1" applyFill="1" applyBorder="1" applyAlignment="1" applyProtection="1">
      <alignment vertical="center" wrapText="1"/>
      <protection locked="0"/>
    </xf>
    <xf numFmtId="0" fontId="28" fillId="2" borderId="0" xfId="0" applyFont="1" applyFill="1" applyProtection="1">
      <protection locked="0"/>
    </xf>
    <xf numFmtId="0" fontId="64" fillId="2" borderId="0" xfId="0" applyFont="1" applyFill="1" applyProtection="1">
      <protection locked="0"/>
    </xf>
    <xf numFmtId="4" fontId="28" fillId="2" borderId="0" xfId="79" applyNumberFormat="1" applyFont="1" applyFill="1" applyProtection="1">
      <protection locked="0"/>
    </xf>
    <xf numFmtId="4" fontId="64" fillId="2" borderId="0" xfId="79" applyNumberFormat="1" applyFont="1" applyFill="1" applyProtection="1">
      <protection locked="0"/>
    </xf>
    <xf numFmtId="1" fontId="18" fillId="9" borderId="1" xfId="79" applyNumberFormat="1" applyFont="1" applyFill="1" applyBorder="1" applyAlignment="1">
      <alignment horizontal="center"/>
    </xf>
    <xf numFmtId="192" fontId="18" fillId="2" borderId="0" xfId="79" applyNumberFormat="1" applyFont="1" applyFill="1" applyProtection="1">
      <protection locked="0"/>
    </xf>
    <xf numFmtId="3" fontId="65" fillId="9" borderId="1" xfId="79" applyNumberFormat="1" applyFont="1" applyFill="1" applyBorder="1" applyAlignment="1">
      <alignment horizontal="center"/>
    </xf>
    <xf numFmtId="3" fontId="18" fillId="2" borderId="0" xfId="79" applyNumberFormat="1" applyFont="1" applyFill="1" applyProtection="1">
      <protection locked="0"/>
    </xf>
    <xf numFmtId="4" fontId="40" fillId="2" borderId="0" xfId="79" applyNumberFormat="1" applyFont="1" applyFill="1" applyProtection="1">
      <protection locked="0"/>
    </xf>
    <xf numFmtId="184" fontId="18" fillId="4" borderId="1" xfId="1" applyNumberFormat="1" applyFont="1" applyFill="1" applyBorder="1" applyAlignment="1" applyProtection="1">
      <alignment horizontal="center" vertical="center"/>
      <protection locked="0"/>
    </xf>
    <xf numFmtId="192" fontId="40" fillId="2" borderId="0" xfId="79" applyNumberFormat="1" applyFont="1" applyFill="1" applyProtection="1">
      <protection locked="0"/>
    </xf>
    <xf numFmtId="184" fontId="18" fillId="3" borderId="1" xfId="1" applyNumberFormat="1" applyFont="1" applyFill="1" applyBorder="1" applyAlignment="1" applyProtection="1">
      <alignment horizontal="left" vertical="center"/>
      <protection locked="0"/>
    </xf>
    <xf numFmtId="0" fontId="66" fillId="0" borderId="0" xfId="0" applyFont="1" applyAlignment="1" applyProtection="1">
      <alignment vertical="center" wrapText="1"/>
      <protection locked="0"/>
    </xf>
    <xf numFmtId="184" fontId="18" fillId="3" borderId="1" xfId="1" applyNumberFormat="1" applyFont="1" applyFill="1" applyBorder="1" applyAlignment="1" applyProtection="1">
      <alignment horizontal="center" vertical="center"/>
      <protection locked="0"/>
    </xf>
    <xf numFmtId="186" fontId="14" fillId="2" borderId="0" xfId="79" applyNumberFormat="1" applyFont="1" applyFill="1" applyProtection="1">
      <protection locked="0"/>
    </xf>
    <xf numFmtId="184" fontId="18" fillId="2" borderId="0" xfId="1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Protection="1">
      <protection locked="0"/>
    </xf>
    <xf numFmtId="0" fontId="67" fillId="0" borderId="0" xfId="0" applyFont="1" applyAlignment="1" applyProtection="1">
      <alignment vertical="center" wrapText="1"/>
      <protection locked="0"/>
    </xf>
    <xf numFmtId="4" fontId="14" fillId="2" borderId="0" xfId="0" applyNumberFormat="1" applyFont="1" applyFill="1" applyProtection="1">
      <protection locked="0"/>
    </xf>
    <xf numFmtId="4" fontId="18" fillId="2" borderId="0" xfId="0" applyNumberFormat="1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4" fontId="46" fillId="2" borderId="0" xfId="79" applyNumberFormat="1" applyFont="1" applyFill="1" applyProtection="1">
      <protection locked="0"/>
    </xf>
    <xf numFmtId="186" fontId="46" fillId="2" borderId="0" xfId="79" applyNumberFormat="1" applyFont="1" applyFill="1" applyProtection="1">
      <protection locked="0"/>
    </xf>
    <xf numFmtId="186" fontId="28" fillId="2" borderId="0" xfId="79" applyNumberFormat="1" applyFont="1" applyFill="1" applyProtection="1">
      <protection locked="0"/>
    </xf>
    <xf numFmtId="4" fontId="18" fillId="0" borderId="0" xfId="79" applyNumberFormat="1" applyFont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4" fontId="14" fillId="0" borderId="0" xfId="79" applyNumberFormat="1" applyFont="1" applyProtection="1">
      <protection locked="0"/>
    </xf>
    <xf numFmtId="49" fontId="18" fillId="0" borderId="0" xfId="79" applyNumberFormat="1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68" fillId="0" borderId="0" xfId="0" applyFont="1" applyAlignment="1" applyProtection="1">
      <alignment vertical="center" wrapText="1"/>
      <protection hidden="1"/>
    </xf>
    <xf numFmtId="0" fontId="11" fillId="0" borderId="0" xfId="0" applyFont="1"/>
    <xf numFmtId="0" fontId="69" fillId="0" borderId="0" xfId="0" applyFont="1"/>
    <xf numFmtId="0" fontId="70" fillId="0" borderId="0" xfId="0" applyFont="1"/>
    <xf numFmtId="0" fontId="71" fillId="0" borderId="0" xfId="0" applyFont="1" applyAlignment="1" applyProtection="1">
      <alignment horizontal="center"/>
      <protection hidden="1"/>
    </xf>
    <xf numFmtId="0" fontId="33" fillId="2" borderId="0" xfId="0" applyFont="1" applyFill="1" applyAlignment="1" applyProtection="1">
      <alignment horizontal="right" vertical="center"/>
      <protection hidden="1"/>
    </xf>
    <xf numFmtId="0" fontId="72" fillId="0" borderId="0" xfId="0" applyFont="1" applyAlignment="1" applyProtection="1">
      <alignment horizontal="center"/>
      <protection hidden="1"/>
    </xf>
    <xf numFmtId="0" fontId="33" fillId="0" borderId="0" xfId="0" applyFont="1" applyAlignment="1" applyProtection="1">
      <alignment horizontal="right" vertical="center"/>
      <protection hidden="1"/>
    </xf>
    <xf numFmtId="0" fontId="73" fillId="0" borderId="0" xfId="0" applyFont="1" applyAlignment="1" applyProtection="1">
      <alignment horizontal="left" vertical="center" wrapText="1"/>
      <protection hidden="1"/>
    </xf>
    <xf numFmtId="0" fontId="73" fillId="12" borderId="1" xfId="0" applyFont="1" applyFill="1" applyBorder="1" applyAlignment="1" applyProtection="1">
      <alignment horizontal="center" vertical="center" wrapText="1"/>
      <protection hidden="1"/>
    </xf>
    <xf numFmtId="0" fontId="73" fillId="0" borderId="0" xfId="0" applyFont="1" applyAlignment="1" applyProtection="1">
      <alignment horizontal="center"/>
      <protection hidden="1"/>
    </xf>
    <xf numFmtId="3" fontId="73" fillId="0" borderId="0" xfId="0" applyNumberFormat="1" applyFont="1" applyAlignment="1" applyProtection="1">
      <alignment horizontal="center"/>
      <protection hidden="1"/>
    </xf>
    <xf numFmtId="0" fontId="73" fillId="13" borderId="10" xfId="79" applyFont="1" applyFill="1" applyBorder="1" applyAlignment="1" applyProtection="1">
      <alignment horizontal="center"/>
      <protection hidden="1"/>
    </xf>
    <xf numFmtId="0" fontId="73" fillId="13" borderId="22" xfId="79" applyFont="1" applyFill="1" applyBorder="1" applyAlignment="1" applyProtection="1">
      <alignment horizontal="center"/>
      <protection hidden="1"/>
    </xf>
    <xf numFmtId="0" fontId="73" fillId="13" borderId="11" xfId="79" applyFont="1" applyFill="1" applyBorder="1" applyAlignment="1" applyProtection="1">
      <alignment horizontal="center"/>
      <protection hidden="1"/>
    </xf>
    <xf numFmtId="0" fontId="74" fillId="8" borderId="11" xfId="79" applyFont="1" applyFill="1" applyBorder="1" applyAlignment="1" applyProtection="1">
      <alignment horizontal="left" wrapText="1"/>
      <protection hidden="1"/>
    </xf>
    <xf numFmtId="182" fontId="75" fillId="3" borderId="1" xfId="0" applyNumberFormat="1" applyFont="1" applyFill="1" applyBorder="1" applyAlignment="1" applyProtection="1">
      <alignment horizontal="center" vertical="center"/>
      <protection locked="0"/>
    </xf>
    <xf numFmtId="3" fontId="75" fillId="3" borderId="1" xfId="0" applyNumberFormat="1" applyFont="1" applyFill="1" applyBorder="1" applyAlignment="1" applyProtection="1">
      <alignment horizontal="center" vertical="center"/>
      <protection locked="0"/>
    </xf>
    <xf numFmtId="193" fontId="75" fillId="3" borderId="1" xfId="0" applyNumberFormat="1" applyFont="1" applyFill="1" applyBorder="1" applyAlignment="1" applyProtection="1">
      <alignment horizontal="center" vertical="center"/>
      <protection locked="0"/>
    </xf>
    <xf numFmtId="193" fontId="75" fillId="14" borderId="1" xfId="0" applyNumberFormat="1" applyFont="1" applyFill="1" applyBorder="1" applyAlignment="1" applyProtection="1">
      <alignment horizontal="center" vertical="center"/>
      <protection locked="0"/>
    </xf>
    <xf numFmtId="49" fontId="75" fillId="14" borderId="9" xfId="0" applyNumberFormat="1" applyFont="1" applyFill="1" applyBorder="1" applyAlignment="1" applyProtection="1">
      <alignment horizontal="center" vertical="center"/>
      <protection locked="0"/>
    </xf>
    <xf numFmtId="49" fontId="75" fillId="14" borderId="1" xfId="0" applyNumberFormat="1" applyFont="1" applyFill="1" applyBorder="1" applyAlignment="1" applyProtection="1">
      <alignment horizontal="center" vertical="center"/>
      <protection locked="0"/>
    </xf>
    <xf numFmtId="0" fontId="76" fillId="8" borderId="11" xfId="79" applyFont="1" applyFill="1" applyBorder="1" applyAlignment="1" applyProtection="1">
      <alignment horizontal="left" wrapText="1"/>
      <protection hidden="1"/>
    </xf>
    <xf numFmtId="182" fontId="77" fillId="3" borderId="1" xfId="0" applyNumberFormat="1" applyFont="1" applyFill="1" applyBorder="1" applyAlignment="1" applyProtection="1">
      <alignment horizontal="center" vertical="center"/>
      <protection locked="0"/>
    </xf>
    <xf numFmtId="3" fontId="77" fillId="3" borderId="1" xfId="0" applyNumberFormat="1" applyFont="1" applyFill="1" applyBorder="1" applyAlignment="1" applyProtection="1">
      <alignment horizontal="center" vertical="center"/>
      <protection locked="0"/>
    </xf>
    <xf numFmtId="193" fontId="77" fillId="3" borderId="1" xfId="0" applyNumberFormat="1" applyFont="1" applyFill="1" applyBorder="1" applyAlignment="1" applyProtection="1">
      <alignment horizontal="center" vertical="center"/>
      <protection locked="0"/>
    </xf>
    <xf numFmtId="193" fontId="77" fillId="14" borderId="1" xfId="0" applyNumberFormat="1" applyFont="1" applyFill="1" applyBorder="1" applyAlignment="1" applyProtection="1">
      <alignment horizontal="center" vertical="center"/>
      <protection locked="0"/>
    </xf>
    <xf numFmtId="49" fontId="77" fillId="14" borderId="9" xfId="0" applyNumberFormat="1" applyFont="1" applyFill="1" applyBorder="1" applyAlignment="1" applyProtection="1">
      <alignment horizontal="center" vertical="center"/>
      <protection locked="0"/>
    </xf>
    <xf numFmtId="49" fontId="77" fillId="14" borderId="1" xfId="0" applyNumberFormat="1" applyFont="1" applyFill="1" applyBorder="1" applyAlignment="1" applyProtection="1">
      <alignment horizontal="center" vertical="center"/>
      <protection locked="0"/>
    </xf>
    <xf numFmtId="0" fontId="78" fillId="8" borderId="11" xfId="79" applyFont="1" applyFill="1" applyBorder="1" applyAlignment="1" applyProtection="1">
      <alignment horizontal="left" wrapText="1"/>
      <protection hidden="1"/>
    </xf>
    <xf numFmtId="182" fontId="79" fillId="3" borderId="1" xfId="0" applyNumberFormat="1" applyFont="1" applyFill="1" applyBorder="1" applyAlignment="1" applyProtection="1">
      <alignment horizontal="center" vertical="center"/>
      <protection locked="0"/>
    </xf>
    <xf numFmtId="3" fontId="79" fillId="3" borderId="1" xfId="0" applyNumberFormat="1" applyFont="1" applyFill="1" applyBorder="1" applyAlignment="1" applyProtection="1">
      <alignment horizontal="center" vertical="center"/>
      <protection locked="0"/>
    </xf>
    <xf numFmtId="193" fontId="79" fillId="3" borderId="1" xfId="0" applyNumberFormat="1" applyFont="1" applyFill="1" applyBorder="1" applyAlignment="1" applyProtection="1">
      <alignment horizontal="center" vertical="center"/>
      <protection locked="0"/>
    </xf>
    <xf numFmtId="49" fontId="79" fillId="14" borderId="9" xfId="0" applyNumberFormat="1" applyFont="1" applyFill="1" applyBorder="1" applyAlignment="1" applyProtection="1">
      <alignment horizontal="center" vertical="center"/>
      <protection locked="0"/>
    </xf>
    <xf numFmtId="49" fontId="79" fillId="14" borderId="1" xfId="0" applyNumberFormat="1" applyFont="1" applyFill="1" applyBorder="1" applyAlignment="1" applyProtection="1">
      <alignment horizontal="center" vertical="center"/>
      <protection locked="0"/>
    </xf>
    <xf numFmtId="49" fontId="77" fillId="3" borderId="9" xfId="0" applyNumberFormat="1" applyFont="1" applyFill="1" applyBorder="1" applyAlignment="1" applyProtection="1">
      <alignment horizontal="center" vertical="center"/>
      <protection locked="0"/>
    </xf>
    <xf numFmtId="182" fontId="79" fillId="14" borderId="1" xfId="0" applyNumberFormat="1" applyFont="1" applyFill="1" applyBorder="1" applyAlignment="1" applyProtection="1">
      <alignment horizontal="center" vertical="center"/>
      <protection locked="0"/>
    </xf>
    <xf numFmtId="3" fontId="79" fillId="14" borderId="1" xfId="0" applyNumberFormat="1" applyFont="1" applyFill="1" applyBorder="1" applyAlignment="1" applyProtection="1">
      <alignment horizontal="center" vertical="center"/>
      <protection locked="0"/>
    </xf>
    <xf numFmtId="193" fontId="79" fillId="14" borderId="1" xfId="0" applyNumberFormat="1" applyFont="1" applyFill="1" applyBorder="1" applyAlignment="1" applyProtection="1">
      <alignment horizontal="center" vertical="center"/>
      <protection locked="0"/>
    </xf>
    <xf numFmtId="0" fontId="74" fillId="0" borderId="0" xfId="79" applyFont="1" applyAlignment="1" applyProtection="1">
      <alignment vertical="center" wrapText="1"/>
      <protection hidden="1"/>
    </xf>
    <xf numFmtId="3" fontId="74" fillId="2" borderId="0" xfId="79" applyNumberFormat="1" applyFont="1" applyFill="1" applyAlignment="1" applyProtection="1">
      <alignment vertical="center" wrapText="1"/>
      <protection hidden="1"/>
    </xf>
    <xf numFmtId="3" fontId="74" fillId="0" borderId="0" xfId="79" applyNumberFormat="1" applyFont="1" applyAlignment="1" applyProtection="1">
      <alignment vertical="center" wrapText="1"/>
      <protection hidden="1"/>
    </xf>
    <xf numFmtId="0" fontId="17" fillId="13" borderId="10" xfId="79" applyFont="1" applyFill="1" applyBorder="1" applyAlignment="1" applyProtection="1">
      <alignment horizontal="center"/>
      <protection hidden="1"/>
    </xf>
    <xf numFmtId="0" fontId="17" fillId="13" borderId="22" xfId="79" applyFont="1" applyFill="1" applyBorder="1" applyAlignment="1" applyProtection="1">
      <alignment horizontal="center"/>
      <protection hidden="1"/>
    </xf>
    <xf numFmtId="0" fontId="17" fillId="13" borderId="11" xfId="79" applyFont="1" applyFill="1" applyBorder="1" applyAlignment="1" applyProtection="1">
      <alignment horizontal="center"/>
      <protection hidden="1"/>
    </xf>
    <xf numFmtId="182" fontId="74" fillId="3" borderId="1" xfId="0" applyNumberFormat="1" applyFont="1" applyFill="1" applyBorder="1" applyAlignment="1" applyProtection="1">
      <alignment horizontal="center" vertical="center"/>
      <protection locked="0"/>
    </xf>
    <xf numFmtId="3" fontId="74" fillId="3" borderId="1" xfId="0" applyNumberFormat="1" applyFont="1" applyFill="1" applyBorder="1" applyAlignment="1" applyProtection="1">
      <alignment horizontal="center" vertical="center"/>
      <protection locked="0"/>
    </xf>
    <xf numFmtId="193" fontId="74" fillId="3" borderId="1" xfId="0" applyNumberFormat="1" applyFont="1" applyFill="1" applyBorder="1" applyAlignment="1" applyProtection="1">
      <alignment horizontal="center" vertical="center"/>
      <protection locked="0"/>
    </xf>
    <xf numFmtId="193" fontId="74" fillId="14" borderId="1" xfId="0" applyNumberFormat="1" applyFont="1" applyFill="1" applyBorder="1" applyAlignment="1" applyProtection="1">
      <alignment horizontal="center" vertical="center"/>
      <protection locked="0"/>
    </xf>
    <xf numFmtId="49" fontId="74" fillId="14" borderId="9" xfId="0" applyNumberFormat="1" applyFont="1" applyFill="1" applyBorder="1" applyAlignment="1" applyProtection="1">
      <alignment horizontal="center" vertical="center"/>
      <protection locked="0"/>
    </xf>
    <xf numFmtId="49" fontId="74" fillId="14" borderId="1" xfId="0" applyNumberFormat="1" applyFont="1" applyFill="1" applyBorder="1" applyAlignment="1" applyProtection="1">
      <alignment horizontal="center" vertical="center"/>
      <protection locked="0"/>
    </xf>
    <xf numFmtId="49" fontId="74" fillId="3" borderId="9" xfId="0" applyNumberFormat="1" applyFont="1" applyFill="1" applyBorder="1" applyAlignment="1" applyProtection="1">
      <alignment horizontal="center" vertical="center"/>
      <protection locked="0"/>
    </xf>
    <xf numFmtId="49" fontId="76" fillId="3" borderId="9" xfId="0" applyNumberFormat="1" applyFont="1" applyFill="1" applyBorder="1" applyAlignment="1" applyProtection="1">
      <alignment horizontal="center" vertical="center"/>
      <protection locked="0"/>
    </xf>
    <xf numFmtId="49" fontId="76" fillId="14" borderId="9" xfId="0" applyNumberFormat="1" applyFont="1" applyFill="1" applyBorder="1" applyAlignment="1" applyProtection="1">
      <alignment horizontal="center" vertical="center"/>
      <protection locked="0"/>
    </xf>
    <xf numFmtId="49" fontId="76" fillId="14" borderId="1" xfId="0" applyNumberFormat="1" applyFont="1" applyFill="1" applyBorder="1" applyAlignment="1" applyProtection="1">
      <alignment horizontal="center" vertical="center"/>
      <protection locked="0"/>
    </xf>
    <xf numFmtId="0" fontId="68" fillId="8" borderId="11" xfId="79" applyFont="1" applyFill="1" applyBorder="1" applyAlignment="1" applyProtection="1">
      <alignment horizontal="left" wrapText="1"/>
      <protection hidden="1"/>
    </xf>
    <xf numFmtId="182" fontId="78" fillId="3" borderId="1" xfId="0" applyNumberFormat="1" applyFont="1" applyFill="1" applyBorder="1" applyAlignment="1" applyProtection="1">
      <alignment horizontal="center" vertical="center"/>
      <protection locked="0"/>
    </xf>
    <xf numFmtId="3" fontId="78" fillId="3" borderId="1" xfId="0" applyNumberFormat="1" applyFont="1" applyFill="1" applyBorder="1" applyAlignment="1" applyProtection="1">
      <alignment horizontal="center" vertical="center"/>
      <protection locked="0"/>
    </xf>
    <xf numFmtId="193" fontId="78" fillId="3" borderId="1" xfId="0" applyNumberFormat="1" applyFont="1" applyFill="1" applyBorder="1" applyAlignment="1" applyProtection="1">
      <alignment horizontal="center" vertical="center"/>
      <protection locked="0"/>
    </xf>
    <xf numFmtId="193" fontId="78" fillId="14" borderId="1" xfId="0" applyNumberFormat="1" applyFont="1" applyFill="1" applyBorder="1" applyAlignment="1" applyProtection="1">
      <alignment horizontal="center" vertical="center"/>
      <protection locked="0"/>
    </xf>
    <xf numFmtId="49" fontId="78" fillId="14" borderId="9" xfId="0" applyNumberFormat="1" applyFont="1" applyFill="1" applyBorder="1" applyAlignment="1" applyProtection="1">
      <alignment horizontal="center" vertical="center"/>
      <protection locked="0"/>
    </xf>
    <xf numFmtId="49" fontId="78" fillId="14" borderId="1" xfId="0" applyNumberFormat="1" applyFont="1" applyFill="1" applyBorder="1" applyAlignment="1" applyProtection="1">
      <alignment horizontal="center" vertical="center"/>
      <protection locked="0"/>
    </xf>
    <xf numFmtId="182" fontId="76" fillId="3" borderId="1" xfId="0" applyNumberFormat="1" applyFont="1" applyFill="1" applyBorder="1" applyAlignment="1" applyProtection="1">
      <alignment horizontal="center" vertical="center"/>
      <protection locked="0"/>
    </xf>
    <xf numFmtId="3" fontId="76" fillId="3" borderId="1" xfId="0" applyNumberFormat="1" applyFont="1" applyFill="1" applyBorder="1" applyAlignment="1" applyProtection="1">
      <alignment horizontal="center" vertical="center"/>
      <protection locked="0"/>
    </xf>
    <xf numFmtId="193" fontId="76" fillId="3" borderId="1" xfId="0" applyNumberFormat="1" applyFont="1" applyFill="1" applyBorder="1" applyAlignment="1" applyProtection="1">
      <alignment horizontal="center" vertical="center"/>
      <protection locked="0"/>
    </xf>
    <xf numFmtId="193" fontId="76" fillId="14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68" fillId="2" borderId="0" xfId="0" applyFont="1" applyFill="1" applyAlignment="1" applyProtection="1">
      <alignment vertical="center" wrapText="1"/>
      <protection hidden="1"/>
    </xf>
    <xf numFmtId="3" fontId="0" fillId="0" borderId="0" xfId="0" applyNumberFormat="1"/>
    <xf numFmtId="3" fontId="80" fillId="0" borderId="0" xfId="0" applyNumberFormat="1" applyFont="1"/>
    <xf numFmtId="182" fontId="74" fillId="3" borderId="1" xfId="79" applyNumberFormat="1" applyFont="1" applyFill="1" applyBorder="1" applyAlignment="1" applyProtection="1">
      <alignment horizontal="center" vertical="center"/>
      <protection locked="0"/>
    </xf>
    <xf numFmtId="3" fontId="74" fillId="3" borderId="1" xfId="79" applyNumberFormat="1" applyFont="1" applyFill="1" applyBorder="1" applyAlignment="1" applyProtection="1">
      <alignment horizontal="center" vertical="center"/>
      <protection locked="0"/>
    </xf>
    <xf numFmtId="193" fontId="74" fillId="3" borderId="1" xfId="79" applyNumberFormat="1" applyFont="1" applyFill="1" applyBorder="1" applyAlignment="1" applyProtection="1">
      <alignment horizontal="center" vertical="center"/>
      <protection locked="0"/>
    </xf>
    <xf numFmtId="49" fontId="74" fillId="3" borderId="9" xfId="79" applyNumberFormat="1" applyFont="1" applyFill="1" applyBorder="1" applyAlignment="1" applyProtection="1">
      <alignment horizontal="center" vertical="center"/>
      <protection locked="0"/>
    </xf>
    <xf numFmtId="49" fontId="74" fillId="3" borderId="1" xfId="79" applyNumberFormat="1" applyFont="1" applyFill="1" applyBorder="1" applyAlignment="1" applyProtection="1">
      <alignment horizontal="center" vertical="center"/>
      <protection locked="0"/>
    </xf>
    <xf numFmtId="0" fontId="17" fillId="13" borderId="1" xfId="79" applyFont="1" applyFill="1" applyBorder="1" applyAlignment="1" applyProtection="1">
      <alignment horizontal="center"/>
      <protection hidden="1"/>
    </xf>
    <xf numFmtId="0" fontId="78" fillId="4" borderId="1" xfId="0" applyFont="1" applyFill="1" applyBorder="1" applyAlignment="1" applyProtection="1">
      <alignment horizontal="center" wrapText="1"/>
      <protection hidden="1"/>
    </xf>
    <xf numFmtId="0" fontId="78" fillId="4" borderId="23" xfId="0" applyFont="1" applyFill="1" applyBorder="1" applyAlignment="1" applyProtection="1">
      <alignment horizontal="left" wrapText="1"/>
      <protection hidden="1"/>
    </xf>
    <xf numFmtId="0" fontId="76" fillId="4" borderId="1" xfId="0" applyFont="1" applyFill="1" applyBorder="1" applyAlignment="1" applyProtection="1">
      <alignment horizontal="center" wrapText="1"/>
      <protection hidden="1"/>
    </xf>
    <xf numFmtId="0" fontId="76" fillId="4" borderId="23" xfId="0" applyFont="1" applyFill="1" applyBorder="1" applyAlignment="1" applyProtection="1">
      <alignment horizontal="left" wrapText="1"/>
      <protection hidden="1"/>
    </xf>
    <xf numFmtId="0" fontId="78" fillId="4" borderId="10" xfId="0" applyFont="1" applyFill="1" applyBorder="1" applyAlignment="1" applyProtection="1">
      <alignment horizontal="left" wrapText="1"/>
      <protection hidden="1"/>
    </xf>
    <xf numFmtId="0" fontId="76" fillId="4" borderId="10" xfId="0" applyFont="1" applyFill="1" applyBorder="1" applyAlignment="1" applyProtection="1">
      <alignment horizontal="left" wrapText="1"/>
      <protection hidden="1"/>
    </xf>
    <xf numFmtId="0" fontId="78" fillId="4" borderId="10" xfId="0" applyFont="1" applyFill="1" applyBorder="1" applyAlignment="1" applyProtection="1">
      <alignment horizontal="left" vertical="center" wrapText="1"/>
      <protection hidden="1"/>
    </xf>
    <xf numFmtId="0" fontId="78" fillId="4" borderId="24" xfId="0" applyFont="1" applyFill="1" applyBorder="1" applyAlignment="1" applyProtection="1">
      <alignment horizontal="left" wrapText="1"/>
      <protection hidden="1"/>
    </xf>
    <xf numFmtId="0" fontId="78" fillId="4" borderId="22" xfId="0" applyFont="1" applyFill="1" applyBorder="1" applyAlignment="1" applyProtection="1">
      <alignment horizontal="left" wrapText="1"/>
      <protection hidden="1"/>
    </xf>
    <xf numFmtId="0" fontId="76" fillId="4" borderId="22" xfId="0" applyFont="1" applyFill="1" applyBorder="1" applyAlignment="1" applyProtection="1">
      <alignment horizontal="left" wrapText="1"/>
      <protection hidden="1"/>
    </xf>
    <xf numFmtId="182" fontId="76" fillId="14" borderId="1" xfId="0" applyNumberFormat="1" applyFont="1" applyFill="1" applyBorder="1" applyAlignment="1" applyProtection="1">
      <alignment horizontal="center" vertical="center"/>
      <protection locked="0"/>
    </xf>
    <xf numFmtId="3" fontId="76" fillId="14" borderId="1" xfId="0" applyNumberFormat="1" applyFont="1" applyFill="1" applyBorder="1" applyAlignment="1" applyProtection="1">
      <alignment horizontal="center" vertical="center"/>
      <protection locked="0"/>
    </xf>
    <xf numFmtId="0" fontId="74" fillId="4" borderId="1" xfId="0" applyFont="1" applyFill="1" applyBorder="1" applyAlignment="1" applyProtection="1">
      <alignment horizontal="center" wrapText="1"/>
      <protection hidden="1"/>
    </xf>
    <xf numFmtId="0" fontId="74" fillId="4" borderId="23" xfId="0" applyFont="1" applyFill="1" applyBorder="1" applyAlignment="1" applyProtection="1">
      <alignment horizontal="left" wrapText="1"/>
      <protection hidden="1"/>
    </xf>
    <xf numFmtId="0" fontId="73" fillId="12" borderId="1" xfId="79" applyFont="1" applyFill="1" applyBorder="1" applyAlignment="1" applyProtection="1">
      <alignment horizontal="center"/>
      <protection hidden="1"/>
    </xf>
    <xf numFmtId="3" fontId="73" fillId="12" borderId="1" xfId="79" applyNumberFormat="1" applyFont="1" applyFill="1" applyBorder="1" applyAlignment="1" applyProtection="1">
      <alignment horizontal="center"/>
      <protection hidden="1"/>
    </xf>
    <xf numFmtId="3" fontId="81" fillId="0" borderId="0" xfId="79" applyNumberFormat="1" applyFont="1"/>
    <xf numFmtId="0" fontId="82" fillId="0" borderId="0" xfId="79" applyFont="1"/>
    <xf numFmtId="0" fontId="83" fillId="0" borderId="0" xfId="79" applyFont="1" applyAlignment="1" applyProtection="1">
      <alignment horizontal="center" vertical="center"/>
      <protection hidden="1"/>
    </xf>
    <xf numFmtId="3" fontId="83" fillId="0" borderId="0" xfId="79" applyNumberFormat="1" applyFont="1" applyAlignment="1" applyProtection="1">
      <alignment horizontal="center" vertical="center"/>
      <protection hidden="1"/>
    </xf>
    <xf numFmtId="3" fontId="17" fillId="0" borderId="0" xfId="79" applyNumberFormat="1" applyFont="1" applyAlignment="1" applyProtection="1">
      <alignment horizontal="center" vertical="center"/>
      <protection hidden="1"/>
    </xf>
    <xf numFmtId="0" fontId="74" fillId="8" borderId="25" xfId="0" applyFont="1" applyFill="1" applyBorder="1" applyAlignment="1" applyProtection="1">
      <alignment horizontal="center" wrapText="1"/>
      <protection hidden="1"/>
    </xf>
    <xf numFmtId="0" fontId="74" fillId="8" borderId="25" xfId="0" applyFont="1" applyFill="1" applyBorder="1" applyAlignment="1" applyProtection="1">
      <alignment horizontal="left" wrapText="1"/>
      <protection hidden="1"/>
    </xf>
    <xf numFmtId="0" fontId="74" fillId="8" borderId="11" xfId="0" applyFont="1" applyFill="1" applyBorder="1" applyAlignment="1" applyProtection="1">
      <alignment horizontal="left" wrapText="1"/>
      <protection hidden="1"/>
    </xf>
    <xf numFmtId="49" fontId="74" fillId="3" borderId="1" xfId="0" applyNumberFormat="1" applyFont="1" applyFill="1" applyBorder="1" applyAlignment="1" applyProtection="1">
      <alignment horizontal="center" vertical="center"/>
      <protection locked="0"/>
    </xf>
    <xf numFmtId="183" fontId="74" fillId="3" borderId="1" xfId="79" applyNumberFormat="1" applyFont="1" applyFill="1" applyBorder="1" applyAlignment="1" applyProtection="1">
      <alignment horizontal="center" vertical="center"/>
      <protection locked="0"/>
    </xf>
    <xf numFmtId="3" fontId="84" fillId="0" borderId="0" xfId="0" applyNumberFormat="1" applyFont="1"/>
    <xf numFmtId="0" fontId="74" fillId="8" borderId="8" xfId="0" applyFont="1" applyFill="1" applyBorder="1" applyAlignment="1" applyProtection="1">
      <alignment horizontal="left" wrapText="1"/>
      <protection hidden="1"/>
    </xf>
    <xf numFmtId="0" fontId="74" fillId="8" borderId="1" xfId="0" applyFont="1" applyFill="1" applyBorder="1" applyAlignment="1" applyProtection="1">
      <alignment horizontal="left" wrapText="1"/>
      <protection hidden="1"/>
    </xf>
    <xf numFmtId="0" fontId="74" fillId="8" borderId="1" xfId="0" applyFont="1" applyFill="1" applyBorder="1" applyAlignment="1" applyProtection="1">
      <alignment horizontal="center" wrapText="1"/>
      <protection hidden="1"/>
    </xf>
    <xf numFmtId="0" fontId="0" fillId="0" borderId="0" xfId="79"/>
    <xf numFmtId="0" fontId="17" fillId="0" borderId="0" xfId="79" applyFont="1" applyProtection="1">
      <protection hidden="1"/>
    </xf>
    <xf numFmtId="0" fontId="17" fillId="0" borderId="0" xfId="79" applyFont="1" applyAlignment="1" applyProtection="1">
      <alignment horizontal="center"/>
      <protection hidden="1"/>
    </xf>
    <xf numFmtId="0" fontId="73" fillId="12" borderId="1" xfId="79" applyFont="1" applyFill="1" applyBorder="1" applyAlignment="1" applyProtection="1">
      <alignment horizontal="center" vertical="center" wrapText="1"/>
      <protection hidden="1"/>
    </xf>
    <xf numFmtId="0" fontId="73" fillId="13" borderId="1" xfId="79" applyFont="1" applyFill="1" applyBorder="1" applyAlignment="1" applyProtection="1">
      <alignment horizontal="center"/>
      <protection hidden="1"/>
    </xf>
    <xf numFmtId="0" fontId="74" fillId="8" borderId="1" xfId="67" applyFont="1" applyFill="1" applyBorder="1" applyAlignment="1" applyProtection="1">
      <alignment horizontal="center" wrapText="1"/>
      <protection hidden="1"/>
    </xf>
    <xf numFmtId="0" fontId="74" fillId="8" borderId="11" xfId="67" applyFont="1" applyFill="1" applyBorder="1" applyAlignment="1" applyProtection="1">
      <alignment horizontal="left" wrapText="1"/>
      <protection hidden="1"/>
    </xf>
    <xf numFmtId="0" fontId="75" fillId="8" borderId="25" xfId="67" applyFont="1" applyFill="1" applyBorder="1" applyAlignment="1" applyProtection="1">
      <alignment horizontal="left" wrapText="1"/>
      <protection hidden="1"/>
    </xf>
    <xf numFmtId="0" fontId="74" fillId="8" borderId="25" xfId="67" applyFont="1" applyFill="1" applyBorder="1" applyAlignment="1" applyProtection="1">
      <alignment horizontal="left" wrapText="1"/>
      <protection hidden="1"/>
    </xf>
    <xf numFmtId="0" fontId="75" fillId="8" borderId="11" xfId="67" applyFont="1" applyFill="1" applyBorder="1" applyAlignment="1" applyProtection="1">
      <alignment horizontal="left" wrapText="1"/>
      <protection hidden="1"/>
    </xf>
    <xf numFmtId="0" fontId="74" fillId="8" borderId="8" xfId="67" applyFont="1" applyFill="1" applyBorder="1" applyAlignment="1" applyProtection="1">
      <alignment horizontal="left" wrapText="1"/>
      <protection hidden="1"/>
    </xf>
    <xf numFmtId="3" fontId="85" fillId="0" borderId="0" xfId="79" applyNumberFormat="1" applyFont="1"/>
    <xf numFmtId="0" fontId="17" fillId="2" borderId="0" xfId="0" applyFont="1" applyFill="1" applyProtection="1">
      <protection hidden="1"/>
    </xf>
    <xf numFmtId="0" fontId="10" fillId="0" borderId="0" xfId="0" applyFont="1"/>
    <xf numFmtId="0" fontId="73" fillId="2" borderId="0" xfId="79" applyFont="1" applyFill="1" applyAlignment="1" applyProtection="1">
      <alignment horizontal="center"/>
      <protection hidden="1"/>
    </xf>
    <xf numFmtId="0" fontId="14" fillId="2" borderId="0" xfId="79" applyFont="1" applyFill="1" applyAlignment="1" applyProtection="1">
      <alignment horizontal="center"/>
      <protection hidden="1"/>
    </xf>
    <xf numFmtId="0" fontId="17" fillId="2" borderId="0" xfId="79" applyFont="1" applyFill="1" applyProtection="1">
      <protection hidden="1"/>
    </xf>
    <xf numFmtId="0" fontId="17" fillId="2" borderId="0" xfId="79" applyFont="1" applyFill="1" applyAlignment="1" applyProtection="1">
      <alignment horizontal="center"/>
      <protection hidden="1"/>
    </xf>
    <xf numFmtId="0" fontId="73" fillId="2" borderId="0" xfId="79" applyFont="1" applyFill="1" applyAlignment="1" applyProtection="1">
      <alignment horizontal="right" vertical="center"/>
      <protection hidden="1"/>
    </xf>
    <xf numFmtId="0" fontId="86" fillId="3" borderId="1" xfId="79" applyFont="1" applyFill="1" applyBorder="1" applyAlignment="1" applyProtection="1">
      <alignment horizontal="center" vertical="center" wrapText="1"/>
      <protection locked="0"/>
    </xf>
    <xf numFmtId="0" fontId="4" fillId="0" borderId="0" xfId="79" applyFont="1" applyAlignment="1" applyProtection="1">
      <alignment horizontal="center" vertical="center" wrapText="1"/>
      <protection locked="0"/>
    </xf>
    <xf numFmtId="0" fontId="6" fillId="0" borderId="0" xfId="79" applyFont="1" applyAlignment="1" applyProtection="1">
      <alignment horizontal="center" vertical="center" wrapText="1"/>
      <protection locked="0"/>
    </xf>
    <xf numFmtId="0" fontId="87" fillId="14" borderId="10" xfId="79" applyFont="1" applyFill="1" applyBorder="1" applyAlignment="1" applyProtection="1">
      <alignment horizontal="center" vertical="top"/>
      <protection locked="0"/>
    </xf>
    <xf numFmtId="0" fontId="87" fillId="14" borderId="22" xfId="79" applyFont="1" applyFill="1" applyBorder="1" applyAlignment="1" applyProtection="1">
      <alignment horizontal="center" vertical="top"/>
      <protection locked="0"/>
    </xf>
    <xf numFmtId="0" fontId="87" fillId="14" borderId="11" xfId="79" applyFont="1" applyFill="1" applyBorder="1" applyAlignment="1" applyProtection="1">
      <alignment horizontal="center" vertical="top"/>
      <protection locked="0"/>
    </xf>
    <xf numFmtId="0" fontId="73" fillId="2" borderId="0" xfId="0" applyFont="1" applyFill="1" applyProtection="1">
      <protection hidden="1"/>
    </xf>
    <xf numFmtId="0" fontId="4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5" fillId="0" borderId="0" xfId="79" applyFont="1" applyAlignment="1">
      <alignment horizontal="center" vertical="center"/>
    </xf>
    <xf numFmtId="0" fontId="25" fillId="0" borderId="0" xfId="79" applyFont="1" applyAlignment="1">
      <alignment wrapText="1"/>
    </xf>
    <xf numFmtId="0" fontId="25" fillId="0" borderId="0" xfId="79" applyFont="1"/>
    <xf numFmtId="0" fontId="88" fillId="0" borderId="0" xfId="0" applyFont="1" applyAlignment="1" applyProtection="1">
      <alignment horizontal="center"/>
      <protection hidden="1"/>
    </xf>
    <xf numFmtId="0" fontId="89" fillId="0" borderId="0" xfId="0" applyFont="1" applyAlignment="1" applyProtection="1">
      <alignment horizontal="center"/>
      <protection hidden="1"/>
    </xf>
    <xf numFmtId="3" fontId="11" fillId="2" borderId="0" xfId="0" applyNumberFormat="1" applyFont="1" applyFill="1" applyAlignment="1" applyProtection="1">
      <alignment horizontal="center" vertical="center"/>
      <protection hidden="1"/>
    </xf>
    <xf numFmtId="0" fontId="90" fillId="2" borderId="0" xfId="79" applyFont="1" applyFill="1" applyAlignment="1">
      <alignment horizontal="center" vertical="center"/>
    </xf>
    <xf numFmtId="0" fontId="25" fillId="2" borderId="0" xfId="79" applyFont="1" applyFill="1" applyAlignment="1">
      <alignment horizontal="center" vertical="center"/>
    </xf>
    <xf numFmtId="0" fontId="91" fillId="15" borderId="1" xfId="79" applyFont="1" applyFill="1" applyBorder="1" applyAlignment="1">
      <alignment horizontal="center" vertical="center" wrapText="1"/>
    </xf>
    <xf numFmtId="0" fontId="91" fillId="15" borderId="11" xfId="79" applyFont="1" applyFill="1" applyBorder="1" applyAlignment="1">
      <alignment horizontal="center" vertical="center" wrapText="1"/>
    </xf>
    <xf numFmtId="0" fontId="91" fillId="15" borderId="10" xfId="79" applyFont="1" applyFill="1" applyBorder="1" applyAlignment="1">
      <alignment horizontal="center" vertical="center" wrapText="1"/>
    </xf>
    <xf numFmtId="0" fontId="92" fillId="8" borderId="1" xfId="0" applyFont="1" applyFill="1" applyBorder="1" applyAlignment="1">
      <alignment horizontal="center" wrapText="1"/>
    </xf>
    <xf numFmtId="194" fontId="16" fillId="3" borderId="25" xfId="79" applyNumberFormat="1" applyFont="1" applyFill="1" applyBorder="1" applyAlignment="1" applyProtection="1">
      <alignment horizontal="center"/>
      <protection locked="0"/>
    </xf>
    <xf numFmtId="0" fontId="16" fillId="3" borderId="11" xfId="79" applyFont="1" applyFill="1" applyBorder="1" applyAlignment="1" applyProtection="1">
      <alignment horizontal="center"/>
      <protection locked="0"/>
    </xf>
    <xf numFmtId="1" fontId="16" fillId="3" borderId="1" xfId="79" applyNumberFormat="1" applyFont="1" applyFill="1" applyBorder="1" applyAlignment="1" applyProtection="1">
      <alignment horizontal="center"/>
      <protection locked="0"/>
    </xf>
    <xf numFmtId="182" fontId="16" fillId="3" borderId="10" xfId="79" applyNumberFormat="1" applyFont="1" applyFill="1" applyBorder="1" applyAlignment="1" applyProtection="1">
      <alignment horizontal="center"/>
      <protection locked="0"/>
    </xf>
    <xf numFmtId="0" fontId="16" fillId="3" borderId="10" xfId="79" applyFont="1" applyFill="1" applyBorder="1" applyAlignment="1" applyProtection="1">
      <alignment horizontal="center"/>
      <protection locked="0"/>
    </xf>
    <xf numFmtId="0" fontId="16" fillId="3" borderId="1" xfId="79" applyFont="1" applyFill="1" applyBorder="1" applyAlignment="1" applyProtection="1">
      <alignment horizontal="center"/>
      <protection locked="0"/>
    </xf>
    <xf numFmtId="194" fontId="16" fillId="3" borderId="11" xfId="79" applyNumberFormat="1" applyFont="1" applyFill="1" applyBorder="1" applyAlignment="1" applyProtection="1">
      <alignment horizontal="center"/>
      <protection locked="0"/>
    </xf>
    <xf numFmtId="0" fontId="25" fillId="2" borderId="0" xfId="79" applyFont="1" applyFill="1"/>
    <xf numFmtId="194" fontId="16" fillId="3" borderId="11" xfId="79" applyNumberFormat="1" applyFont="1" applyFill="1" applyBorder="1" applyAlignment="1" applyProtection="1">
      <alignment horizontal="left"/>
      <protection locked="0"/>
    </xf>
    <xf numFmtId="1" fontId="16" fillId="3" borderId="11" xfId="79" applyNumberFormat="1" applyFont="1" applyFill="1" applyBorder="1" applyAlignment="1" applyProtection="1">
      <alignment horizontal="center"/>
      <protection locked="0"/>
    </xf>
    <xf numFmtId="195" fontId="16" fillId="3" borderId="1" xfId="79" applyNumberFormat="1" applyFont="1" applyFill="1" applyBorder="1" applyAlignment="1" applyProtection="1">
      <alignment horizontal="center"/>
      <protection locked="0"/>
    </xf>
    <xf numFmtId="1" fontId="16" fillId="3" borderId="10" xfId="79" applyNumberFormat="1" applyFont="1" applyFill="1" applyBorder="1" applyAlignment="1" applyProtection="1">
      <alignment horizontal="center"/>
      <protection locked="0"/>
    </xf>
    <xf numFmtId="182" fontId="16" fillId="3" borderId="1" xfId="79" applyNumberFormat="1" applyFont="1" applyFill="1" applyBorder="1" applyAlignment="1" applyProtection="1">
      <alignment horizontal="center"/>
      <protection locked="0"/>
    </xf>
    <xf numFmtId="0" fontId="16" fillId="3" borderId="1" xfId="79" applyFont="1" applyFill="1" applyBorder="1" applyProtection="1">
      <protection locked="0"/>
    </xf>
    <xf numFmtId="195" fontId="16" fillId="3" borderId="11" xfId="79" applyNumberFormat="1" applyFont="1" applyFill="1" applyBorder="1" applyAlignment="1" applyProtection="1">
      <alignment horizontal="center"/>
      <protection locked="0"/>
    </xf>
    <xf numFmtId="0" fontId="93" fillId="0" borderId="0" xfId="79" applyFont="1"/>
    <xf numFmtId="0" fontId="92" fillId="3" borderId="1" xfId="79" applyFont="1" applyFill="1" applyBorder="1" applyAlignment="1">
      <alignment horizontal="center"/>
    </xf>
    <xf numFmtId="0" fontId="94" fillId="0" borderId="1" xfId="6" applyNumberFormat="1" applyFont="1" applyFill="1" applyBorder="1" applyAlignment="1" applyProtection="1">
      <alignment horizontal="center"/>
    </xf>
    <xf numFmtId="0" fontId="25" fillId="2" borderId="0" xfId="79" applyFont="1" applyFill="1" applyAlignment="1">
      <alignment wrapText="1"/>
    </xf>
    <xf numFmtId="0" fontId="8" fillId="0" borderId="0" xfId="0" applyFont="1" applyProtection="1">
      <protection hidden="1"/>
    </xf>
    <xf numFmtId="0" fontId="95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2" borderId="0" xfId="0" applyFont="1" applyFill="1" applyProtection="1">
      <protection hidden="1"/>
    </xf>
    <xf numFmtId="3" fontId="8" fillId="0" borderId="0" xfId="0" applyNumberFormat="1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/>
    <xf numFmtId="0" fontId="64" fillId="2" borderId="0" xfId="0" applyFont="1" applyFill="1" applyAlignment="1" applyProtection="1">
      <alignment horizontal="right" vertical="center"/>
      <protection hidden="1"/>
    </xf>
    <xf numFmtId="0" fontId="64" fillId="0" borderId="0" xfId="0" applyFont="1" applyAlignment="1" applyProtection="1">
      <alignment horizontal="right" vertical="center"/>
      <protection hidden="1"/>
    </xf>
    <xf numFmtId="49" fontId="95" fillId="2" borderId="0" xfId="0" applyNumberFormat="1" applyFont="1" applyFill="1" applyAlignment="1" applyProtection="1">
      <alignment horizontal="right"/>
      <protection hidden="1"/>
    </xf>
    <xf numFmtId="4" fontId="95" fillId="2" borderId="0" xfId="79" applyNumberFormat="1" applyFont="1" applyFill="1" applyAlignment="1" applyProtection="1">
      <alignment horizontal="center"/>
      <protection hidden="1"/>
    </xf>
    <xf numFmtId="4" fontId="8" fillId="2" borderId="0" xfId="0" applyNumberFormat="1" applyFont="1" applyFill="1" applyProtection="1">
      <protection hidden="1"/>
    </xf>
    <xf numFmtId="3" fontId="96" fillId="15" borderId="2" xfId="0" applyNumberFormat="1" applyFont="1" applyFill="1" applyBorder="1" applyAlignment="1" applyProtection="1">
      <alignment horizontal="center" vertical="center" wrapText="1"/>
      <protection hidden="1"/>
    </xf>
    <xf numFmtId="0" fontId="96" fillId="15" borderId="19" xfId="0" applyFont="1" applyFill="1" applyBorder="1" applyAlignment="1" applyProtection="1">
      <alignment horizontal="center" vertical="center" wrapText="1"/>
      <protection hidden="1"/>
    </xf>
    <xf numFmtId="0" fontId="97" fillId="15" borderId="26" xfId="0" applyFont="1" applyFill="1" applyBorder="1" applyAlignment="1" applyProtection="1">
      <alignment horizontal="center" vertical="center" wrapText="1"/>
      <protection hidden="1"/>
    </xf>
    <xf numFmtId="0" fontId="96" fillId="15" borderId="27" xfId="0" applyFont="1" applyFill="1" applyBorder="1" applyAlignment="1" applyProtection="1">
      <alignment horizontal="center" vertical="center" wrapText="1"/>
      <protection hidden="1"/>
    </xf>
    <xf numFmtId="0" fontId="96" fillId="15" borderId="17" xfId="0" applyFont="1" applyFill="1" applyBorder="1" applyAlignment="1" applyProtection="1">
      <alignment horizontal="center" vertical="center" wrapText="1"/>
      <protection hidden="1"/>
    </xf>
    <xf numFmtId="0" fontId="96" fillId="15" borderId="18" xfId="0" applyFont="1" applyFill="1" applyBorder="1" applyAlignment="1" applyProtection="1">
      <alignment horizontal="center" vertical="center" wrapText="1"/>
      <protection hidden="1"/>
    </xf>
    <xf numFmtId="0" fontId="95" fillId="2" borderId="0" xfId="0" applyFont="1" applyFill="1" applyAlignment="1" applyProtection="1">
      <alignment horizontal="center" vertical="center"/>
      <protection hidden="1"/>
    </xf>
    <xf numFmtId="3" fontId="8" fillId="6" borderId="1" xfId="0" applyNumberFormat="1" applyFont="1" applyFill="1" applyBorder="1" applyAlignment="1" applyProtection="1">
      <alignment horizontal="center"/>
      <protection hidden="1"/>
    </xf>
    <xf numFmtId="0" fontId="8" fillId="6" borderId="1" xfId="0" applyFont="1" applyFill="1" applyBorder="1" applyProtection="1">
      <protection hidden="1"/>
    </xf>
    <xf numFmtId="0" fontId="8" fillId="6" borderId="22" xfId="0" applyFont="1" applyFill="1" applyBorder="1" applyAlignment="1" applyProtection="1">
      <alignment horizontal="center"/>
      <protection hidden="1"/>
    </xf>
    <xf numFmtId="0" fontId="98" fillId="16" borderId="28" xfId="80" applyFont="1" applyFill="1" applyBorder="1" applyAlignment="1" applyProtection="1">
      <alignment horizontal="center"/>
      <protection locked="0"/>
    </xf>
    <xf numFmtId="3" fontId="98" fillId="16" borderId="28" xfId="80" applyNumberFormat="1" applyFont="1" applyFill="1" applyBorder="1" applyAlignment="1" applyProtection="1">
      <alignment horizontal="center"/>
      <protection locked="0"/>
    </xf>
    <xf numFmtId="196" fontId="98" fillId="16" borderId="28" xfId="80" applyNumberFormat="1" applyFont="1" applyFill="1" applyBorder="1" applyAlignment="1" applyProtection="1">
      <alignment horizontal="center"/>
      <protection locked="0"/>
    </xf>
    <xf numFmtId="197" fontId="8" fillId="2" borderId="0" xfId="0" applyNumberFormat="1" applyFont="1" applyFill="1" applyProtection="1">
      <protection hidden="1"/>
    </xf>
    <xf numFmtId="0" fontId="99" fillId="17" borderId="28" xfId="80" applyFont="1" applyFill="1" applyBorder="1" applyAlignment="1">
      <alignment horizontal="center"/>
    </xf>
    <xf numFmtId="3" fontId="8" fillId="6" borderId="1" xfId="0" applyNumberFormat="1" applyFont="1" applyFill="1" applyBorder="1" applyAlignment="1" applyProtection="1">
      <alignment horizontal="center" vertical="center"/>
      <protection hidden="1"/>
    </xf>
    <xf numFmtId="0" fontId="8" fillId="6" borderId="1" xfId="0" applyFont="1" applyFill="1" applyBorder="1" applyAlignment="1" applyProtection="1">
      <alignment vertical="center"/>
      <protection hidden="1"/>
    </xf>
    <xf numFmtId="0" fontId="8" fillId="6" borderId="22" xfId="0" applyFont="1" applyFill="1" applyBorder="1" applyAlignment="1" applyProtection="1">
      <alignment horizontal="center" vertical="center"/>
      <protection hidden="1"/>
    </xf>
    <xf numFmtId="3" fontId="8" fillId="4" borderId="1" xfId="0" applyNumberFormat="1" applyFont="1" applyFill="1" applyBorder="1" applyAlignment="1" applyProtection="1">
      <alignment horizontal="center"/>
      <protection hidden="1"/>
    </xf>
    <xf numFmtId="0" fontId="8" fillId="8" borderId="1" xfId="0" applyFont="1" applyFill="1" applyBorder="1" applyProtection="1">
      <protection hidden="1"/>
    </xf>
    <xf numFmtId="0" fontId="8" fillId="8" borderId="22" xfId="0" applyFont="1" applyFill="1" applyBorder="1" applyAlignment="1" applyProtection="1">
      <alignment horizontal="center"/>
      <protection hidden="1"/>
    </xf>
    <xf numFmtId="197" fontId="98" fillId="16" borderId="28" xfId="80" applyNumberFormat="1" applyFont="1" applyFill="1" applyBorder="1" applyAlignment="1" applyProtection="1">
      <alignment horizontal="center"/>
      <protection locked="0"/>
    </xf>
    <xf numFmtId="3" fontId="8" fillId="4" borderId="5" xfId="0" applyNumberFormat="1" applyFont="1" applyFill="1" applyBorder="1" applyAlignment="1" applyProtection="1">
      <alignment horizontal="center"/>
      <protection hidden="1"/>
    </xf>
    <xf numFmtId="0" fontId="8" fillId="8" borderId="5" xfId="0" applyFont="1" applyFill="1" applyBorder="1" applyProtection="1">
      <protection hidden="1"/>
    </xf>
    <xf numFmtId="0" fontId="8" fillId="8" borderId="24" xfId="0" applyFont="1" applyFill="1" applyBorder="1" applyAlignment="1" applyProtection="1">
      <alignment horizontal="center"/>
      <protection hidden="1"/>
    </xf>
    <xf numFmtId="3" fontId="95" fillId="13" borderId="1" xfId="0" applyNumberFormat="1" applyFont="1" applyFill="1" applyBorder="1" applyAlignment="1" applyProtection="1">
      <alignment horizontal="center"/>
      <protection hidden="1"/>
    </xf>
    <xf numFmtId="4" fontId="95" fillId="13" borderId="1" xfId="0" applyNumberFormat="1" applyFont="1" applyFill="1" applyBorder="1" applyAlignment="1" applyProtection="1">
      <alignment horizontal="center"/>
      <protection hidden="1"/>
    </xf>
    <xf numFmtId="3" fontId="8" fillId="2" borderId="0" xfId="0" applyNumberFormat="1" applyFont="1" applyFill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/>
      <protection locked="0"/>
    </xf>
    <xf numFmtId="3" fontId="8" fillId="2" borderId="0" xfId="0" applyNumberFormat="1" applyFont="1" applyFill="1" applyAlignment="1" applyProtection="1">
      <alignment horizontal="center"/>
      <protection locked="0"/>
    </xf>
    <xf numFmtId="182" fontId="8" fillId="2" borderId="0" xfId="0" applyNumberFormat="1" applyFont="1" applyFill="1" applyAlignment="1" applyProtection="1">
      <alignment horizontal="center" wrapText="1"/>
      <protection locked="0"/>
    </xf>
    <xf numFmtId="0" fontId="96" fillId="15" borderId="26" xfId="0" applyFont="1" applyFill="1" applyBorder="1" applyAlignment="1" applyProtection="1">
      <alignment horizontal="center" vertical="center" wrapText="1"/>
      <protection hidden="1"/>
    </xf>
    <xf numFmtId="0" fontId="8" fillId="4" borderId="1" xfId="0" applyFont="1" applyFill="1" applyBorder="1" applyProtection="1">
      <protection hidden="1"/>
    </xf>
    <xf numFmtId="0" fontId="8" fillId="4" borderId="22" xfId="0" applyFont="1" applyFill="1" applyBorder="1" applyAlignment="1" applyProtection="1">
      <alignment horizontal="center"/>
      <protection hidden="1"/>
    </xf>
    <xf numFmtId="0" fontId="74" fillId="14" borderId="1" xfId="0" applyFont="1" applyFill="1" applyBorder="1" applyAlignment="1" applyProtection="1">
      <alignment horizontal="center"/>
      <protection locked="0"/>
    </xf>
    <xf numFmtId="3" fontId="74" fillId="14" borderId="1" xfId="0" applyNumberFormat="1" applyFont="1" applyFill="1" applyBorder="1" applyAlignment="1" applyProtection="1">
      <alignment horizontal="center"/>
      <protection locked="0"/>
    </xf>
    <xf numFmtId="197" fontId="74" fillId="14" borderId="1" xfId="0" applyNumberFormat="1" applyFont="1" applyFill="1" applyBorder="1" applyAlignment="1" applyProtection="1">
      <alignment horizontal="center"/>
      <protection locked="0"/>
    </xf>
    <xf numFmtId="3" fontId="95" fillId="13" borderId="9" xfId="0" applyNumberFormat="1" applyFont="1" applyFill="1" applyBorder="1" applyAlignment="1" applyProtection="1">
      <alignment horizontal="center"/>
      <protection hidden="1"/>
    </xf>
    <xf numFmtId="182" fontId="95" fillId="13" borderId="25" xfId="0" applyNumberFormat="1" applyFont="1" applyFill="1" applyBorder="1" applyAlignment="1" applyProtection="1">
      <alignment horizontal="center" wrapText="1"/>
      <protection hidden="1"/>
    </xf>
    <xf numFmtId="182" fontId="95" fillId="13" borderId="1" xfId="0" applyNumberFormat="1" applyFont="1" applyFill="1" applyBorder="1" applyAlignment="1" applyProtection="1">
      <alignment horizontal="center" wrapText="1"/>
      <protection hidden="1"/>
    </xf>
    <xf numFmtId="49" fontId="64" fillId="2" borderId="0" xfId="79" applyNumberFormat="1" applyFont="1" applyFill="1" applyAlignment="1" applyProtection="1">
      <alignment horizontal="center"/>
      <protection hidden="1"/>
    </xf>
    <xf numFmtId="49" fontId="64" fillId="2" borderId="0" xfId="79" applyNumberFormat="1" applyFont="1" applyFill="1" applyAlignment="1" applyProtection="1">
      <alignment horizontal="right"/>
      <protection hidden="1"/>
    </xf>
    <xf numFmtId="0" fontId="100" fillId="16" borderId="28" xfId="80" applyFont="1" applyFill="1" applyBorder="1" applyAlignment="1" applyProtection="1">
      <alignment horizontal="center" vertical="center"/>
      <protection locked="0"/>
    </xf>
    <xf numFmtId="0" fontId="64" fillId="2" borderId="0" xfId="0" applyFont="1" applyFill="1" applyAlignment="1" applyProtection="1">
      <alignment horizontal="right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25" fillId="0" borderId="0" xfId="79" applyFont="1" applyAlignment="1">
      <alignment vertical="top" wrapText="1"/>
    </xf>
    <xf numFmtId="0" fontId="25" fillId="0" borderId="0" xfId="79" applyFont="1" applyAlignment="1">
      <alignment horizontal="left"/>
    </xf>
    <xf numFmtId="0" fontId="88" fillId="0" borderId="0" xfId="0" applyFont="1" applyAlignment="1" applyProtection="1">
      <alignment horizontal="center" vertical="top" wrapText="1"/>
      <protection hidden="1"/>
    </xf>
    <xf numFmtId="0" fontId="89" fillId="0" borderId="0" xfId="0" applyFont="1" applyAlignment="1" applyProtection="1">
      <alignment horizontal="center" vertical="top" wrapText="1"/>
      <protection hidden="1"/>
    </xf>
    <xf numFmtId="3" fontId="11" fillId="2" borderId="0" xfId="0" applyNumberFormat="1" applyFont="1" applyFill="1" applyAlignment="1" applyProtection="1">
      <alignment horizontal="center" vertical="center"/>
      <protection locked="0"/>
    </xf>
    <xf numFmtId="0" fontId="90" fillId="2" borderId="0" xfId="79" applyFont="1" applyFill="1" applyAlignment="1">
      <alignment horizontal="left" vertical="center"/>
    </xf>
    <xf numFmtId="0" fontId="90" fillId="2" borderId="0" xfId="79" applyFont="1" applyFill="1" applyAlignment="1">
      <alignment horizontal="left" vertical="top" wrapText="1"/>
    </xf>
    <xf numFmtId="0" fontId="91" fillId="15" borderId="25" xfId="79" applyFont="1" applyFill="1" applyBorder="1" applyAlignment="1">
      <alignment horizontal="center" vertical="center" wrapText="1"/>
    </xf>
    <xf numFmtId="0" fontId="91" fillId="15" borderId="9" xfId="79" applyFont="1" applyFill="1" applyBorder="1" applyAlignment="1">
      <alignment horizontal="center" vertical="center" wrapText="1"/>
    </xf>
    <xf numFmtId="0" fontId="82" fillId="8" borderId="1" xfId="0" applyFont="1" applyFill="1" applyBorder="1" applyAlignment="1">
      <alignment horizontal="center" vertical="center" wrapText="1"/>
    </xf>
    <xf numFmtId="0" fontId="82" fillId="8" borderId="1" xfId="0" applyFont="1" applyFill="1" applyBorder="1" applyAlignment="1">
      <alignment horizontal="center" vertical="center"/>
    </xf>
    <xf numFmtId="195" fontId="101" fillId="3" borderId="1" xfId="0" applyNumberFormat="1" applyFont="1" applyFill="1" applyBorder="1" applyAlignment="1">
      <alignment horizontal="center" vertical="center"/>
    </xf>
    <xf numFmtId="0" fontId="101" fillId="3" borderId="10" xfId="0" applyFont="1" applyFill="1" applyBorder="1" applyAlignment="1">
      <alignment horizontal="center" vertical="center"/>
    </xf>
    <xf numFmtId="0" fontId="101" fillId="3" borderId="1" xfId="0" applyFont="1" applyFill="1" applyBorder="1" applyAlignment="1">
      <alignment horizontal="center" vertical="center" wrapText="1"/>
    </xf>
    <xf numFmtId="0" fontId="101" fillId="3" borderId="11" xfId="0" applyFont="1" applyFill="1" applyBorder="1" applyAlignment="1">
      <alignment horizontal="center" vertical="center"/>
    </xf>
    <xf numFmtId="0" fontId="101" fillId="3" borderId="1" xfId="0" applyFont="1" applyFill="1" applyBorder="1" applyAlignment="1">
      <alignment horizontal="center" vertical="center"/>
    </xf>
    <xf numFmtId="0" fontId="101" fillId="8" borderId="1" xfId="0" applyFont="1" applyFill="1" applyBorder="1" applyAlignment="1">
      <alignment horizontal="center" vertical="center"/>
    </xf>
    <xf numFmtId="0" fontId="101" fillId="3" borderId="5" xfId="0" applyFont="1" applyFill="1" applyBorder="1" applyAlignment="1">
      <alignment horizontal="center" vertical="center" wrapText="1"/>
    </xf>
    <xf numFmtId="0" fontId="82" fillId="8" borderId="1" xfId="0" applyFont="1" applyFill="1" applyBorder="1" applyAlignment="1">
      <alignment horizontal="center"/>
    </xf>
    <xf numFmtId="195" fontId="101" fillId="3" borderId="1" xfId="0" applyNumberFormat="1" applyFont="1" applyFill="1" applyBorder="1" applyAlignment="1">
      <alignment horizontal="center"/>
    </xf>
    <xf numFmtId="0" fontId="101" fillId="3" borderId="10" xfId="0" applyFont="1" applyFill="1" applyBorder="1" applyAlignment="1">
      <alignment horizontal="center"/>
    </xf>
    <xf numFmtId="0" fontId="101" fillId="3" borderId="11" xfId="0" applyFont="1" applyFill="1" applyBorder="1" applyAlignment="1">
      <alignment horizontal="center"/>
    </xf>
    <xf numFmtId="0" fontId="101" fillId="3" borderId="1" xfId="0" applyFont="1" applyFill="1" applyBorder="1" applyAlignment="1">
      <alignment horizontal="center"/>
    </xf>
    <xf numFmtId="0" fontId="101" fillId="8" borderId="1" xfId="0" applyFont="1" applyFill="1" applyBorder="1" applyAlignment="1">
      <alignment horizontal="center"/>
    </xf>
    <xf numFmtId="0" fontId="101" fillId="3" borderId="10" xfId="0" applyFont="1" applyFill="1" applyBorder="1" applyAlignment="1">
      <alignment horizontal="center" vertical="center" wrapText="1"/>
    </xf>
    <xf numFmtId="49" fontId="101" fillId="3" borderId="1" xfId="0" applyNumberFormat="1" applyFont="1" applyFill="1" applyBorder="1" applyAlignment="1">
      <alignment horizontal="center" vertical="center"/>
    </xf>
    <xf numFmtId="0" fontId="91" fillId="15" borderId="9" xfId="79" applyFont="1" applyFill="1" applyBorder="1" applyAlignment="1">
      <alignment horizontal="left" vertical="center" wrapText="1"/>
    </xf>
    <xf numFmtId="0" fontId="25" fillId="2" borderId="0" xfId="79" applyFont="1" applyFill="1" applyProtection="1">
      <protection locked="0"/>
    </xf>
    <xf numFmtId="0" fontId="82" fillId="8" borderId="0" xfId="0" applyFont="1" applyFill="1" applyAlignment="1">
      <alignment horizontal="center"/>
    </xf>
    <xf numFmtId="0" fontId="101" fillId="8" borderId="1" xfId="0" applyFont="1" applyFill="1" applyBorder="1" applyAlignment="1">
      <alignment horizontal="center" vertical="center" wrapText="1"/>
    </xf>
    <xf numFmtId="0" fontId="25" fillId="0" borderId="0" xfId="79" applyFont="1" applyAlignment="1">
      <alignment horizontal="center"/>
    </xf>
    <xf numFmtId="0" fontId="25" fillId="0" borderId="0" xfId="79" applyFont="1" applyAlignment="1">
      <alignment horizontal="center" vertical="top" wrapText="1"/>
    </xf>
    <xf numFmtId="0" fontId="25" fillId="0" borderId="0" xfId="79" applyFont="1" applyAlignment="1">
      <alignment horizontal="right"/>
    </xf>
    <xf numFmtId="0" fontId="9" fillId="0" borderId="0" xfId="0" applyFont="1" applyProtection="1">
      <protection hidden="1"/>
    </xf>
    <xf numFmtId="49" fontId="11" fillId="2" borderId="0" xfId="0" applyNumberFormat="1" applyFont="1" applyFill="1" applyAlignment="1" applyProtection="1">
      <alignment horizontal="right"/>
      <protection hidden="1"/>
    </xf>
    <xf numFmtId="4" fontId="11" fillId="2" borderId="0" xfId="79" applyNumberFormat="1" applyFont="1" applyFill="1" applyAlignment="1" applyProtection="1">
      <alignment horizontal="center"/>
      <protection hidden="1"/>
    </xf>
    <xf numFmtId="4" fontId="9" fillId="2" borderId="0" xfId="0" applyNumberFormat="1" applyFont="1" applyFill="1" applyProtection="1">
      <protection hidden="1"/>
    </xf>
    <xf numFmtId="0" fontId="9" fillId="2" borderId="0" xfId="0" applyFont="1" applyFill="1" applyProtection="1">
      <protection hidden="1"/>
    </xf>
    <xf numFmtId="3" fontId="9" fillId="2" borderId="0" xfId="0" applyNumberFormat="1" applyFont="1" applyFill="1" applyAlignment="1" applyProtection="1">
      <alignment horizontal="center"/>
      <protection hidden="1"/>
    </xf>
    <xf numFmtId="4" fontId="86" fillId="2" borderId="0" xfId="79" applyNumberFormat="1" applyFont="1" applyFill="1" applyAlignment="1" applyProtection="1">
      <alignment horizontal="center"/>
      <protection hidden="1"/>
    </xf>
    <xf numFmtId="3" fontId="97" fillId="15" borderId="29" xfId="0" applyNumberFormat="1" applyFont="1" applyFill="1" applyBorder="1" applyAlignment="1" applyProtection="1">
      <alignment horizontal="center" vertical="center" wrapText="1"/>
      <protection hidden="1"/>
    </xf>
    <xf numFmtId="0" fontId="97" fillId="15" borderId="30" xfId="0" applyFont="1" applyFill="1" applyBorder="1" applyAlignment="1" applyProtection="1">
      <alignment horizontal="center" vertical="center" wrapText="1"/>
      <protection hidden="1"/>
    </xf>
    <xf numFmtId="0" fontId="97" fillId="15" borderId="27" xfId="0" applyFont="1" applyFill="1" applyBorder="1" applyAlignment="1" applyProtection="1">
      <alignment horizontal="center" vertical="center" wrapText="1"/>
      <protection hidden="1"/>
    </xf>
    <xf numFmtId="0" fontId="97" fillId="15" borderId="31" xfId="0" applyFont="1" applyFill="1" applyBorder="1" applyAlignment="1" applyProtection="1">
      <alignment horizontal="center" vertical="center" wrapText="1"/>
      <protection hidden="1"/>
    </xf>
    <xf numFmtId="0" fontId="97" fillId="15" borderId="4" xfId="0" applyFont="1" applyFill="1" applyBorder="1" applyAlignment="1" applyProtection="1">
      <alignment horizontal="center" vertical="center" wrapText="1"/>
      <protection hidden="1"/>
    </xf>
    <xf numFmtId="0" fontId="97" fillId="15" borderId="18" xfId="0" applyFont="1" applyFill="1" applyBorder="1" applyAlignment="1" applyProtection="1">
      <alignment horizontal="center" vertical="center" wrapText="1"/>
      <protection hidden="1"/>
    </xf>
    <xf numFmtId="3" fontId="16" fillId="8" borderId="1" xfId="0" applyNumberFormat="1" applyFont="1" applyFill="1" applyBorder="1" applyAlignment="1" applyProtection="1">
      <alignment horizontal="center"/>
      <protection hidden="1"/>
    </xf>
    <xf numFmtId="0" fontId="16" fillId="8" borderId="1" xfId="0" applyFont="1" applyFill="1" applyBorder="1" applyProtection="1">
      <protection hidden="1"/>
    </xf>
    <xf numFmtId="0" fontId="16" fillId="8" borderId="22" xfId="0" applyFont="1" applyFill="1" applyBorder="1" applyAlignment="1" applyProtection="1">
      <alignment horizontal="center"/>
      <protection hidden="1"/>
    </xf>
    <xf numFmtId="0" fontId="16" fillId="14" borderId="10" xfId="0" applyFont="1" applyFill="1" applyBorder="1" applyAlignment="1" applyProtection="1">
      <alignment horizontal="center"/>
      <protection locked="0"/>
    </xf>
    <xf numFmtId="3" fontId="16" fillId="14" borderId="5" xfId="0" applyNumberFormat="1" applyFont="1" applyFill="1" applyBorder="1" applyAlignment="1" applyProtection="1">
      <alignment horizontal="center"/>
      <protection locked="0"/>
    </xf>
    <xf numFmtId="182" fontId="16" fillId="14" borderId="8" xfId="0" applyNumberFormat="1" applyFont="1" applyFill="1" applyBorder="1" applyAlignment="1" applyProtection="1">
      <alignment horizontal="center" wrapText="1"/>
      <protection locked="0"/>
    </xf>
    <xf numFmtId="0" fontId="16" fillId="2" borderId="0" xfId="0" applyFont="1" applyFill="1" applyProtection="1">
      <protection hidden="1"/>
    </xf>
    <xf numFmtId="3" fontId="16" fillId="3" borderId="1" xfId="0" applyNumberFormat="1" applyFont="1" applyFill="1" applyBorder="1" applyAlignment="1" applyProtection="1">
      <alignment horizontal="center"/>
      <protection locked="0"/>
    </xf>
    <xf numFmtId="182" fontId="16" fillId="3" borderId="1" xfId="0" applyNumberFormat="1" applyFont="1" applyFill="1" applyBorder="1" applyAlignment="1" applyProtection="1">
      <alignment horizontal="center" wrapText="1"/>
      <protection locked="0"/>
    </xf>
    <xf numFmtId="0" fontId="16" fillId="8" borderId="24" xfId="0" applyFont="1" applyFill="1" applyBorder="1" applyAlignment="1" applyProtection="1">
      <alignment horizontal="center"/>
      <protection hidden="1"/>
    </xf>
    <xf numFmtId="0" fontId="16" fillId="14" borderId="6" xfId="0" applyFont="1" applyFill="1" applyBorder="1" applyAlignment="1" applyProtection="1">
      <alignment horizontal="center"/>
      <protection locked="0"/>
    </xf>
    <xf numFmtId="0" fontId="16" fillId="8" borderId="5" xfId="0" applyFont="1" applyFill="1" applyBorder="1" applyProtection="1">
      <protection hidden="1"/>
    </xf>
    <xf numFmtId="0" fontId="16" fillId="3" borderId="10" xfId="0" applyFont="1" applyFill="1" applyBorder="1" applyAlignment="1" applyProtection="1">
      <alignment horizontal="center"/>
      <protection locked="0"/>
    </xf>
    <xf numFmtId="0" fontId="16" fillId="8" borderId="1" xfId="0" applyFont="1" applyFill="1" applyBorder="1" applyAlignment="1" applyProtection="1">
      <alignment horizontal="center"/>
      <protection hidden="1"/>
    </xf>
    <xf numFmtId="3" fontId="92" fillId="13" borderId="1" xfId="0" applyNumberFormat="1" applyFont="1" applyFill="1" applyBorder="1" applyAlignment="1" applyProtection="1">
      <alignment horizontal="center"/>
      <protection hidden="1"/>
    </xf>
    <xf numFmtId="182" fontId="92" fillId="13" borderId="11" xfId="0" applyNumberFormat="1" applyFont="1" applyFill="1" applyBorder="1" applyAlignment="1" applyProtection="1">
      <alignment horizontal="center" wrapText="1"/>
      <protection hidden="1"/>
    </xf>
    <xf numFmtId="3" fontId="0" fillId="2" borderId="0" xfId="0" applyNumberForma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3" fontId="16" fillId="8" borderId="5" xfId="0" applyNumberFormat="1" applyFont="1" applyFill="1" applyBorder="1" applyAlignment="1" applyProtection="1">
      <alignment horizontal="center"/>
      <protection hidden="1"/>
    </xf>
    <xf numFmtId="3" fontId="92" fillId="14" borderId="5" xfId="0" applyNumberFormat="1" applyFont="1" applyFill="1" applyBorder="1" applyAlignment="1" applyProtection="1">
      <alignment horizontal="center"/>
      <protection locked="0"/>
    </xf>
    <xf numFmtId="182" fontId="92" fillId="14" borderId="8" xfId="0" applyNumberFormat="1" applyFont="1" applyFill="1" applyBorder="1" applyAlignment="1" applyProtection="1">
      <alignment horizontal="center" wrapText="1"/>
      <protection locked="0"/>
    </xf>
    <xf numFmtId="0" fontId="16" fillId="3" borderId="6" xfId="0" applyFont="1" applyFill="1" applyBorder="1" applyAlignment="1" applyProtection="1">
      <alignment horizontal="center"/>
      <protection locked="0"/>
    </xf>
    <xf numFmtId="3" fontId="92" fillId="13" borderId="10" xfId="0" applyNumberFormat="1" applyFont="1" applyFill="1" applyBorder="1" applyAlignment="1" applyProtection="1">
      <alignment horizontal="center"/>
      <protection hidden="1"/>
    </xf>
    <xf numFmtId="3" fontId="92" fillId="13" borderId="1" xfId="0" applyNumberFormat="1" applyFont="1" applyFill="1" applyBorder="1" applyAlignment="1" applyProtection="1">
      <alignment horizontal="center" wrapText="1"/>
      <protection hidden="1"/>
    </xf>
    <xf numFmtId="4" fontId="92" fillId="14" borderId="5" xfId="0" applyNumberFormat="1" applyFont="1" applyFill="1" applyBorder="1" applyAlignment="1" applyProtection="1">
      <alignment horizontal="center"/>
      <protection locked="0"/>
    </xf>
    <xf numFmtId="3" fontId="16" fillId="3" borderId="5" xfId="0" applyNumberFormat="1" applyFont="1" applyFill="1" applyBorder="1" applyAlignment="1" applyProtection="1">
      <alignment horizontal="center"/>
      <protection locked="0"/>
    </xf>
    <xf numFmtId="182" fontId="16" fillId="3" borderId="8" xfId="0" applyNumberFormat="1" applyFont="1" applyFill="1" applyBorder="1" applyAlignment="1" applyProtection="1">
      <alignment horizontal="center" wrapText="1"/>
      <protection locked="0"/>
    </xf>
    <xf numFmtId="49" fontId="33" fillId="2" borderId="0" xfId="79" applyNumberFormat="1" applyFont="1" applyFill="1" applyAlignment="1" applyProtection="1">
      <alignment horizontal="center"/>
      <protection hidden="1"/>
    </xf>
    <xf numFmtId="49" fontId="73" fillId="2" borderId="0" xfId="79" applyNumberFormat="1" applyFont="1" applyFill="1" applyAlignment="1" applyProtection="1">
      <alignment horizontal="right"/>
      <protection hidden="1"/>
    </xf>
    <xf numFmtId="0" fontId="73" fillId="2" borderId="0" xfId="0" applyFont="1" applyFill="1" applyAlignment="1" applyProtection="1">
      <alignment horizontal="right"/>
      <protection hidden="1"/>
    </xf>
    <xf numFmtId="0" fontId="92" fillId="2" borderId="0" xfId="0" applyFont="1" applyFill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vertical="center"/>
      <protection hidden="1"/>
    </xf>
    <xf numFmtId="0" fontId="16" fillId="2" borderId="0" xfId="0" applyFont="1" applyFill="1" applyAlignment="1" applyProtection="1">
      <alignment vertical="top" wrapText="1"/>
      <protection hidden="1"/>
    </xf>
    <xf numFmtId="49" fontId="102" fillId="0" borderId="0" xfId="0" applyNumberFormat="1" applyFont="1" applyAlignment="1" applyProtection="1">
      <alignment horizontal="center"/>
      <protection hidden="1"/>
    </xf>
    <xf numFmtId="0" fontId="103" fillId="0" borderId="0" xfId="0" applyFont="1" applyAlignment="1"/>
    <xf numFmtId="1" fontId="33" fillId="18" borderId="17" xfId="0" applyNumberFormat="1" applyFont="1" applyFill="1" applyBorder="1" applyAlignment="1" applyProtection="1">
      <alignment horizontal="center" vertical="center"/>
      <protection locked="0"/>
    </xf>
    <xf numFmtId="0" fontId="104" fillId="0" borderId="0" xfId="0" applyFont="1" applyAlignment="1"/>
    <xf numFmtId="49" fontId="33" fillId="18" borderId="4" xfId="0" applyNumberFormat="1" applyFont="1" applyFill="1" applyBorder="1" applyAlignment="1" applyProtection="1">
      <alignment horizontal="center" vertical="center"/>
      <protection locked="0"/>
    </xf>
    <xf numFmtId="3" fontId="9" fillId="19" borderId="0" xfId="0" applyNumberFormat="1" applyFont="1" applyFill="1" applyAlignment="1" applyProtection="1">
      <alignment horizontal="center"/>
      <protection hidden="1"/>
    </xf>
    <xf numFmtId="49" fontId="11" fillId="19" borderId="0" xfId="0" applyNumberFormat="1" applyFont="1" applyFill="1" applyAlignment="1" applyProtection="1">
      <alignment horizontal="left"/>
      <protection hidden="1"/>
    </xf>
    <xf numFmtId="4" fontId="11" fillId="19" borderId="0" xfId="64" applyNumberFormat="1" applyFont="1" applyFill="1" applyBorder="1" applyAlignment="1" applyProtection="1">
      <alignment horizontal="center"/>
      <protection hidden="1"/>
    </xf>
    <xf numFmtId="4" fontId="95" fillId="19" borderId="0" xfId="64" applyNumberFormat="1" applyFont="1" applyFill="1" applyBorder="1" applyProtection="1">
      <protection hidden="1"/>
    </xf>
    <xf numFmtId="4" fontId="9" fillId="19" borderId="0" xfId="0" applyNumberFormat="1" applyFont="1" applyFill="1" applyProtection="1">
      <protection hidden="1"/>
    </xf>
    <xf numFmtId="0" fontId="9" fillId="19" borderId="0" xfId="0" applyFont="1" applyFill="1" applyProtection="1">
      <protection hidden="1"/>
    </xf>
    <xf numFmtId="49" fontId="11" fillId="19" borderId="0" xfId="0" applyNumberFormat="1" applyFont="1" applyFill="1" applyAlignment="1" applyProtection="1">
      <alignment horizontal="center"/>
      <protection hidden="1"/>
    </xf>
    <xf numFmtId="3" fontId="97" fillId="20" borderId="29" xfId="0" applyNumberFormat="1" applyFont="1" applyFill="1" applyBorder="1" applyAlignment="1" applyProtection="1">
      <alignment horizontal="center" vertical="center" wrapText="1"/>
      <protection hidden="1"/>
    </xf>
    <xf numFmtId="0" fontId="97" fillId="20" borderId="30" xfId="0" applyFont="1" applyFill="1" applyBorder="1" applyAlignment="1" applyProtection="1">
      <alignment horizontal="center" vertical="center" wrapText="1"/>
      <protection hidden="1"/>
    </xf>
    <xf numFmtId="0" fontId="97" fillId="20" borderId="32" xfId="0" applyFont="1" applyFill="1" applyBorder="1" applyAlignment="1" applyProtection="1">
      <alignment horizontal="center" vertical="center" wrapText="1"/>
      <protection hidden="1"/>
    </xf>
    <xf numFmtId="0" fontId="95" fillId="19" borderId="0" xfId="0" applyFont="1" applyFill="1" applyAlignment="1" applyProtection="1">
      <alignment horizontal="center" vertical="center"/>
      <protection hidden="1"/>
    </xf>
    <xf numFmtId="0" fontId="92" fillId="19" borderId="0" xfId="0" applyFont="1" applyFill="1" applyAlignment="1" applyProtection="1">
      <alignment horizontal="center" vertical="center"/>
      <protection hidden="1"/>
    </xf>
    <xf numFmtId="3" fontId="16" fillId="21" borderId="1" xfId="0" applyNumberFormat="1" applyFont="1" applyFill="1" applyBorder="1" applyAlignment="1" applyProtection="1">
      <alignment horizontal="center"/>
      <protection hidden="1"/>
    </xf>
    <xf numFmtId="0" fontId="16" fillId="21" borderId="1" xfId="0" applyFont="1" applyFill="1" applyBorder="1" applyProtection="1">
      <protection hidden="1"/>
    </xf>
    <xf numFmtId="0" fontId="105" fillId="18" borderId="11" xfId="0" applyFont="1" applyFill="1" applyBorder="1" applyAlignment="1" applyProtection="1">
      <alignment horizontal="center" vertical="center"/>
      <protection locked="0"/>
    </xf>
    <xf numFmtId="182" fontId="106" fillId="18" borderId="1" xfId="0" applyNumberFormat="1" applyFont="1" applyFill="1" applyBorder="1" applyAlignment="1" applyProtection="1">
      <alignment horizontal="center" wrapText="1"/>
      <protection locked="0"/>
    </xf>
    <xf numFmtId="0" fontId="0" fillId="19" borderId="0" xfId="0" applyFill="1" applyProtection="1">
      <protection hidden="1"/>
    </xf>
    <xf numFmtId="0" fontId="16" fillId="19" borderId="0" xfId="0" applyFont="1" applyFill="1" applyProtection="1">
      <protection hidden="1"/>
    </xf>
    <xf numFmtId="182" fontId="106" fillId="18" borderId="5" xfId="0" applyNumberFormat="1" applyFont="1" applyFill="1" applyBorder="1" applyAlignment="1" applyProtection="1">
      <alignment horizontal="center" wrapText="1"/>
      <protection locked="0"/>
    </xf>
    <xf numFmtId="0" fontId="16" fillId="19" borderId="0" xfId="0" applyFont="1" applyFill="1" applyAlignment="1" applyProtection="1">
      <alignment vertical="center"/>
      <protection hidden="1"/>
    </xf>
    <xf numFmtId="0" fontId="16" fillId="19" borderId="0" xfId="0" applyFont="1" applyFill="1" applyAlignment="1" applyProtection="1">
      <alignment vertical="top" wrapText="1"/>
      <protection hidden="1"/>
    </xf>
    <xf numFmtId="0" fontId="16" fillId="18" borderId="11" xfId="0" applyFont="1" applyFill="1" applyBorder="1" applyAlignment="1" applyProtection="1">
      <alignment horizontal="center" vertical="center"/>
      <protection locked="0"/>
    </xf>
    <xf numFmtId="0" fontId="16" fillId="18" borderId="11" xfId="0" applyFont="1" applyFill="1" applyBorder="1" applyProtection="1">
      <protection locked="0"/>
    </xf>
    <xf numFmtId="0" fontId="16" fillId="18" borderId="1" xfId="0" applyFont="1" applyFill="1" applyBorder="1" applyProtection="1">
      <protection locked="0"/>
    </xf>
    <xf numFmtId="0" fontId="105" fillId="18" borderId="1" xfId="0" applyFont="1" applyFill="1" applyBorder="1" applyAlignment="1" applyProtection="1">
      <alignment horizontal="center" vertical="center"/>
      <protection locked="0"/>
    </xf>
    <xf numFmtId="0" fontId="16" fillId="18" borderId="8" xfId="0" applyFont="1" applyFill="1" applyBorder="1" applyProtection="1">
      <protection locked="0"/>
    </xf>
    <xf numFmtId="0" fontId="16" fillId="21" borderId="5" xfId="0" applyFont="1" applyFill="1" applyBorder="1" applyProtection="1">
      <protection hidden="1"/>
    </xf>
    <xf numFmtId="3" fontId="16" fillId="21" borderId="5" xfId="0" applyNumberFormat="1" applyFont="1" applyFill="1" applyBorder="1" applyAlignment="1" applyProtection="1">
      <alignment horizontal="center"/>
      <protection hidden="1"/>
    </xf>
    <xf numFmtId="0" fontId="16" fillId="18" borderId="5" xfId="0" applyFont="1" applyFill="1" applyBorder="1" applyProtection="1">
      <protection locked="0"/>
    </xf>
    <xf numFmtId="3" fontId="0" fillId="19" borderId="0" xfId="0" applyNumberFormat="1" applyFill="1" applyAlignment="1" applyProtection="1">
      <alignment horizontal="center"/>
      <protection hidden="1"/>
    </xf>
    <xf numFmtId="49" fontId="102" fillId="19" borderId="0" xfId="0" applyNumberFormat="1" applyFont="1" applyFill="1" applyAlignment="1" applyProtection="1">
      <alignment horizontal="center"/>
      <protection hidden="1"/>
    </xf>
    <xf numFmtId="3" fontId="11" fillId="22" borderId="1" xfId="0" applyNumberFormat="1" applyFont="1" applyFill="1" applyBorder="1" applyAlignment="1" applyProtection="1">
      <alignment horizontal="center"/>
      <protection hidden="1"/>
    </xf>
    <xf numFmtId="182" fontId="11" fillId="22" borderId="1" xfId="0" applyNumberFormat="1" applyFont="1" applyFill="1" applyBorder="1" applyAlignment="1" applyProtection="1">
      <alignment horizontal="center"/>
      <protection hidden="1"/>
    </xf>
    <xf numFmtId="49" fontId="33" fillId="19" borderId="0" xfId="64" applyNumberFormat="1" applyFont="1" applyFill="1" applyBorder="1" applyAlignment="1" applyProtection="1">
      <alignment horizontal="center"/>
      <protection hidden="1"/>
    </xf>
    <xf numFmtId="49" fontId="33" fillId="19" borderId="0" xfId="64" applyNumberFormat="1" applyFont="1" applyFill="1" applyBorder="1" applyProtection="1">
      <protection hidden="1"/>
    </xf>
    <xf numFmtId="49" fontId="73" fillId="19" borderId="7" xfId="64" applyNumberFormat="1" applyFont="1" applyFill="1" applyBorder="1" applyAlignment="1" applyProtection="1">
      <alignment horizontal="right"/>
      <protection hidden="1"/>
    </xf>
    <xf numFmtId="0" fontId="107" fillId="18" borderId="1" xfId="0" applyFont="1" applyFill="1" applyBorder="1" applyAlignment="1" applyProtection="1">
      <alignment horizontal="center" vertical="center" wrapText="1"/>
      <protection locked="0"/>
    </xf>
    <xf numFmtId="0" fontId="73" fillId="19" borderId="7" xfId="0" applyFont="1" applyFill="1" applyBorder="1" applyAlignment="1" applyProtection="1">
      <alignment horizontal="right"/>
      <protection hidden="1"/>
    </xf>
    <xf numFmtId="0" fontId="73" fillId="18" borderId="1" xfId="0" applyFont="1" applyFill="1" applyBorder="1" applyAlignment="1" applyProtection="1">
      <alignment horizontal="center" vertical="center" wrapText="1"/>
      <protection locked="0"/>
    </xf>
    <xf numFmtId="0" fontId="33" fillId="18" borderId="1" xfId="0" applyFont="1" applyFill="1" applyBorder="1" applyAlignment="1" applyProtection="1">
      <alignment horizontal="center" vertical="center"/>
      <protection locked="0"/>
    </xf>
    <xf numFmtId="180" fontId="108" fillId="0" borderId="0" xfId="64" applyFont="1" applyBorder="1" applyProtection="1">
      <protection hidden="1"/>
    </xf>
    <xf numFmtId="0" fontId="33" fillId="0" borderId="0" xfId="0" applyFont="1" applyAlignment="1" applyProtection="1">
      <alignment horizontal="center"/>
      <protection hidden="1"/>
    </xf>
    <xf numFmtId="49" fontId="108" fillId="0" borderId="0" xfId="0" applyNumberFormat="1" applyFont="1" applyAlignment="1" applyProtection="1">
      <alignment horizontal="center"/>
      <protection hidden="1"/>
    </xf>
    <xf numFmtId="0" fontId="108" fillId="0" borderId="0" xfId="0" applyFont="1" applyProtection="1">
      <protection hidden="1"/>
    </xf>
    <xf numFmtId="0" fontId="73" fillId="0" borderId="0" xfId="0" applyFont="1"/>
    <xf numFmtId="0" fontId="33" fillId="0" borderId="0" xfId="0" applyFont="1" applyProtection="1">
      <protection hidden="1"/>
    </xf>
    <xf numFmtId="0" fontId="33" fillId="19" borderId="0" xfId="0" applyFont="1" applyFill="1" applyAlignment="1" applyProtection="1">
      <alignment horizontal="right" vertical="center"/>
      <protection hidden="1"/>
    </xf>
    <xf numFmtId="0" fontId="104" fillId="0" borderId="0" xfId="0" applyFont="1" applyProtection="1">
      <protection hidden="1"/>
    </xf>
    <xf numFmtId="0" fontId="33" fillId="0" borderId="0" xfId="0" applyFont="1" applyAlignment="1" applyProtection="1">
      <alignment horizontal="center" vertical="center"/>
      <protection hidden="1"/>
    </xf>
    <xf numFmtId="49" fontId="33" fillId="0" borderId="0" xfId="0" applyNumberFormat="1" applyFont="1" applyAlignment="1" applyProtection="1">
      <alignment horizontal="center" vertical="center"/>
      <protection locked="0"/>
    </xf>
    <xf numFmtId="0" fontId="73" fillId="19" borderId="33" xfId="0" applyFont="1" applyFill="1" applyBorder="1" applyAlignment="1" applyProtection="1">
      <alignment vertical="center"/>
      <protection hidden="1"/>
    </xf>
    <xf numFmtId="0" fontId="73" fillId="19" borderId="33" xfId="0" applyFont="1" applyFill="1" applyBorder="1" applyAlignment="1" applyProtection="1">
      <alignment horizontal="center" vertical="center"/>
      <protection hidden="1"/>
    </xf>
    <xf numFmtId="0" fontId="108" fillId="19" borderId="0" xfId="0" applyFont="1" applyFill="1" applyProtection="1">
      <protection hidden="1"/>
    </xf>
    <xf numFmtId="4" fontId="108" fillId="19" borderId="0" xfId="0" applyNumberFormat="1" applyFont="1" applyFill="1" applyProtection="1">
      <protection hidden="1"/>
    </xf>
    <xf numFmtId="4" fontId="109" fillId="20" borderId="29" xfId="64" applyNumberFormat="1" applyFont="1" applyFill="1" applyBorder="1" applyAlignment="1" applyProtection="1">
      <alignment horizontal="center" vertical="center"/>
      <protection locked="0"/>
    </xf>
    <xf numFmtId="0" fontId="109" fillId="20" borderId="27" xfId="0" applyFont="1" applyFill="1" applyBorder="1" applyAlignment="1" applyProtection="1">
      <alignment horizontal="center" vertical="center"/>
      <protection locked="0"/>
    </xf>
    <xf numFmtId="4" fontId="109" fillId="20" borderId="27" xfId="64" applyNumberFormat="1" applyFont="1" applyFill="1" applyBorder="1" applyAlignment="1" applyProtection="1">
      <alignment horizontal="center" vertical="center"/>
      <protection locked="0"/>
    </xf>
    <xf numFmtId="0" fontId="108" fillId="0" borderId="0" xfId="0" applyFont="1" applyAlignment="1" applyProtection="1">
      <alignment vertical="center"/>
      <protection hidden="1"/>
    </xf>
    <xf numFmtId="0" fontId="110" fillId="19" borderId="0" xfId="0" applyFont="1" applyFill="1" applyAlignment="1" applyProtection="1">
      <alignment horizontal="center" vertical="center"/>
      <protection hidden="1"/>
    </xf>
    <xf numFmtId="180" fontId="108" fillId="19" borderId="0" xfId="64" applyFont="1" applyFill="1" applyBorder="1" applyProtection="1">
      <protection hidden="1"/>
    </xf>
    <xf numFmtId="180" fontId="33" fillId="12" borderId="2" xfId="64" applyFont="1" applyFill="1" applyBorder="1" applyAlignment="1" applyProtection="1">
      <alignment horizontal="center"/>
      <protection locked="0"/>
    </xf>
    <xf numFmtId="49" fontId="33" fillId="12" borderId="2" xfId="0" applyNumberFormat="1" applyFont="1" applyFill="1" applyBorder="1" applyProtection="1">
      <protection locked="0"/>
    </xf>
    <xf numFmtId="182" fontId="33" fillId="18" borderId="4" xfId="64" applyNumberFormat="1" applyFont="1" applyFill="1" applyBorder="1" applyAlignment="1" applyProtection="1">
      <alignment horizontal="center"/>
      <protection locked="0"/>
    </xf>
    <xf numFmtId="4" fontId="110" fillId="19" borderId="0" xfId="64" applyNumberFormat="1" applyFont="1" applyFill="1" applyBorder="1" applyAlignment="1" applyProtection="1">
      <alignment horizontal="center"/>
      <protection hidden="1"/>
    </xf>
    <xf numFmtId="4" fontId="110" fillId="19" borderId="0" xfId="64" applyNumberFormat="1" applyFont="1" applyFill="1" applyBorder="1" applyAlignment="1" applyProtection="1">
      <alignment horizontal="center" vertical="center"/>
      <protection locked="0"/>
    </xf>
    <xf numFmtId="0" fontId="110" fillId="19" borderId="0" xfId="0" applyFont="1" applyFill="1" applyAlignment="1" applyProtection="1">
      <alignment horizontal="center" vertical="center"/>
      <protection locked="0"/>
    </xf>
    <xf numFmtId="180" fontId="33" fillId="12" borderId="34" xfId="64" applyFont="1" applyFill="1" applyBorder="1" applyAlignment="1" applyProtection="1">
      <alignment horizontal="center"/>
      <protection locked="0"/>
    </xf>
    <xf numFmtId="49" fontId="33" fillId="12" borderId="34" xfId="0" applyNumberFormat="1" applyFont="1" applyFill="1" applyBorder="1" applyProtection="1">
      <protection locked="0"/>
    </xf>
    <xf numFmtId="182" fontId="33" fillId="12" borderId="4" xfId="64" applyNumberFormat="1" applyFont="1" applyFill="1" applyBorder="1" applyAlignment="1" applyProtection="1">
      <alignment horizontal="center"/>
      <protection hidden="1"/>
    </xf>
    <xf numFmtId="4" fontId="108" fillId="19" borderId="0" xfId="64" applyNumberFormat="1" applyFont="1" applyFill="1" applyBorder="1" applyProtection="1">
      <protection hidden="1"/>
    </xf>
    <xf numFmtId="180" fontId="33" fillId="0" borderId="9" xfId="64" applyFont="1" applyBorder="1" applyAlignment="1" applyProtection="1">
      <alignment horizontal="center"/>
      <protection locked="0"/>
    </xf>
    <xf numFmtId="0" fontId="33" fillId="0" borderId="31" xfId="0" applyFont="1" applyBorder="1" applyProtection="1">
      <protection locked="0"/>
    </xf>
    <xf numFmtId="182" fontId="111" fillId="23" borderId="9" xfId="1" applyNumberFormat="1" applyFont="1" applyFill="1" applyBorder="1" applyAlignment="1" applyProtection="1">
      <alignment horizontal="center" vertical="center"/>
      <protection locked="0"/>
    </xf>
    <xf numFmtId="0" fontId="33" fillId="19" borderId="0" xfId="0" applyFont="1" applyFill="1" applyAlignment="1" applyProtection="1">
      <alignment horizontal="center" vertical="center"/>
      <protection hidden="1"/>
    </xf>
    <xf numFmtId="180" fontId="33" fillId="0" borderId="1" xfId="64" applyFont="1" applyBorder="1" applyAlignment="1" applyProtection="1">
      <alignment horizontal="center"/>
      <protection locked="0"/>
    </xf>
    <xf numFmtId="0" fontId="33" fillId="0" borderId="6" xfId="0" applyFont="1" applyBorder="1" applyAlignment="1" applyProtection="1">
      <alignment wrapText="1"/>
      <protection locked="0"/>
    </xf>
    <xf numFmtId="182" fontId="111" fillId="23" borderId="5" xfId="1" applyNumberFormat="1" applyFont="1" applyFill="1" applyBorder="1" applyAlignment="1" applyProtection="1">
      <alignment horizontal="center" vertical="center"/>
      <protection locked="0"/>
    </xf>
    <xf numFmtId="0" fontId="33" fillId="0" borderId="1" xfId="0" applyFont="1" applyBorder="1" applyAlignment="1" applyProtection="1">
      <alignment wrapText="1"/>
      <protection locked="0"/>
    </xf>
    <xf numFmtId="182" fontId="111" fillId="23" borderId="1" xfId="1" applyNumberFormat="1" applyFont="1" applyFill="1" applyBorder="1" applyAlignment="1" applyProtection="1">
      <alignment horizontal="center" vertical="center"/>
      <protection locked="0"/>
    </xf>
    <xf numFmtId="180" fontId="33" fillId="19" borderId="0" xfId="64" applyFont="1" applyFill="1" applyBorder="1" applyAlignment="1" applyProtection="1">
      <alignment horizontal="center"/>
      <protection locked="0"/>
    </xf>
    <xf numFmtId="0" fontId="33" fillId="19" borderId="0" xfId="0" applyFont="1" applyFill="1" applyAlignment="1" applyProtection="1">
      <alignment horizontal="left"/>
      <protection locked="0"/>
    </xf>
    <xf numFmtId="176" fontId="33" fillId="19" borderId="0" xfId="1" applyFont="1" applyFill="1" applyBorder="1" applyAlignment="1" applyProtection="1">
      <alignment horizontal="center" vertical="center"/>
      <protection locked="0"/>
    </xf>
    <xf numFmtId="0" fontId="108" fillId="19" borderId="0" xfId="0" applyFont="1" applyFill="1" applyAlignment="1" applyProtection="1">
      <alignment vertical="center" wrapText="1"/>
      <protection hidden="1"/>
    </xf>
    <xf numFmtId="180" fontId="33" fillId="12" borderId="4" xfId="64" applyFont="1" applyFill="1" applyBorder="1" applyAlignment="1" applyProtection="1">
      <alignment horizontal="center"/>
      <protection locked="0"/>
    </xf>
    <xf numFmtId="0" fontId="33" fillId="12" borderId="3" xfId="0" applyFont="1" applyFill="1" applyBorder="1" applyAlignment="1" applyProtection="1">
      <alignment horizontal="left" vertical="center"/>
      <protection locked="0"/>
    </xf>
    <xf numFmtId="182" fontId="33" fillId="12" borderId="4" xfId="1" applyNumberFormat="1" applyFont="1" applyFill="1" applyBorder="1" applyAlignment="1" applyProtection="1">
      <alignment horizontal="center" vertical="center"/>
      <protection hidden="1"/>
    </xf>
    <xf numFmtId="49" fontId="33" fillId="0" borderId="35" xfId="0" applyNumberFormat="1" applyFont="1" applyBorder="1" applyAlignment="1" applyProtection="1">
      <alignment horizontal="center"/>
      <protection locked="0"/>
    </xf>
    <xf numFmtId="49" fontId="33" fillId="0" borderId="35" xfId="64" applyNumberFormat="1" applyFont="1" applyBorder="1" applyProtection="1">
      <protection locked="0"/>
    </xf>
    <xf numFmtId="182" fontId="33" fillId="21" borderId="35" xfId="64" applyNumberFormat="1" applyFont="1" applyFill="1" applyBorder="1" applyAlignment="1" applyProtection="1">
      <alignment horizontal="center" vertical="center"/>
      <protection locked="0"/>
    </xf>
    <xf numFmtId="49" fontId="33" fillId="0" borderId="4" xfId="0" applyNumberFormat="1" applyFont="1" applyBorder="1" applyAlignment="1" applyProtection="1">
      <alignment horizontal="center"/>
      <protection locked="0"/>
    </xf>
    <xf numFmtId="49" fontId="33" fillId="0" borderId="4" xfId="64" applyNumberFormat="1" applyFont="1" applyBorder="1" applyProtection="1">
      <protection locked="0"/>
    </xf>
    <xf numFmtId="182" fontId="33" fillId="21" borderId="4" xfId="64" applyNumberFormat="1" applyFont="1" applyFill="1" applyBorder="1" applyAlignment="1" applyProtection="1">
      <alignment horizontal="center" vertical="center"/>
      <protection locked="0"/>
    </xf>
    <xf numFmtId="0" fontId="33" fillId="19" borderId="0" xfId="0" applyFont="1" applyFill="1" applyAlignment="1" applyProtection="1">
      <alignment vertical="top" wrapText="1"/>
      <protection hidden="1"/>
    </xf>
    <xf numFmtId="4" fontId="108" fillId="19" borderId="0" xfId="64" applyNumberFormat="1" applyFont="1" applyFill="1" applyBorder="1" applyAlignment="1" applyProtection="1">
      <alignment wrapText="1"/>
      <protection hidden="1"/>
    </xf>
    <xf numFmtId="0" fontId="33" fillId="19" borderId="0" xfId="0" applyFont="1" applyFill="1" applyAlignment="1" applyProtection="1">
      <alignment horizontal="left" vertical="top" wrapText="1"/>
      <protection hidden="1"/>
    </xf>
    <xf numFmtId="182" fontId="33" fillId="21" borderId="4" xfId="64" applyNumberFormat="1" applyFont="1" applyFill="1" applyBorder="1" applyAlignment="1" applyProtection="1">
      <alignment horizontal="center"/>
      <protection locked="0"/>
    </xf>
    <xf numFmtId="49" fontId="33" fillId="0" borderId="26" xfId="64" applyNumberFormat="1" applyFont="1" applyBorder="1" applyProtection="1">
      <protection locked="0"/>
    </xf>
    <xf numFmtId="49" fontId="33" fillId="19" borderId="0" xfId="0" applyNumberFormat="1" applyFont="1" applyFill="1" applyAlignment="1" applyProtection="1">
      <alignment horizontal="center"/>
      <protection locked="0"/>
    </xf>
    <xf numFmtId="49" fontId="33" fillId="0" borderId="0" xfId="64" applyNumberFormat="1" applyFont="1" applyBorder="1" applyProtection="1">
      <protection locked="0"/>
    </xf>
    <xf numFmtId="182" fontId="33" fillId="0" borderId="0" xfId="0" applyNumberFormat="1" applyFont="1" applyAlignment="1" applyProtection="1">
      <alignment horizontal="center" vertical="center"/>
      <protection locked="0"/>
    </xf>
    <xf numFmtId="49" fontId="33" fillId="19" borderId="36" xfId="0" applyNumberFormat="1" applyFont="1" applyFill="1" applyBorder="1" applyAlignment="1" applyProtection="1">
      <alignment horizontal="center"/>
      <protection locked="0"/>
    </xf>
    <xf numFmtId="182" fontId="33" fillId="21" borderId="4" xfId="0" applyNumberFormat="1" applyFont="1" applyFill="1" applyBorder="1" applyAlignment="1" applyProtection="1">
      <alignment horizontal="center" vertical="center"/>
      <protection hidden="1"/>
    </xf>
    <xf numFmtId="49" fontId="108" fillId="19" borderId="0" xfId="64" applyNumberFormat="1" applyFont="1" applyFill="1" applyBorder="1" applyAlignment="1" applyProtection="1">
      <alignment horizontal="center"/>
      <protection locked="0"/>
    </xf>
    <xf numFmtId="0" fontId="33" fillId="19" borderId="0" xfId="0" applyFont="1" applyFill="1" applyProtection="1">
      <protection locked="0"/>
    </xf>
    <xf numFmtId="49" fontId="33" fillId="10" borderId="4" xfId="0" applyNumberFormat="1" applyFont="1" applyFill="1" applyBorder="1" applyAlignment="1" applyProtection="1">
      <alignment horizontal="center"/>
      <protection locked="0"/>
    </xf>
    <xf numFmtId="49" fontId="33" fillId="10" borderId="4" xfId="64" applyNumberFormat="1" applyFont="1" applyFill="1" applyBorder="1" applyProtection="1">
      <protection locked="0"/>
    </xf>
    <xf numFmtId="182" fontId="33" fillId="10" borderId="4" xfId="64" applyNumberFormat="1" applyFont="1" applyFill="1" applyBorder="1" applyAlignment="1" applyProtection="1">
      <alignment horizontal="center" vertical="center"/>
      <protection hidden="1"/>
    </xf>
    <xf numFmtId="182" fontId="112" fillId="23" borderId="4" xfId="11" applyNumberFormat="1" applyFont="1" applyFill="1" applyBorder="1" applyAlignment="1" applyProtection="1">
      <alignment horizontal="center"/>
      <protection locked="0"/>
    </xf>
    <xf numFmtId="180" fontId="33" fillId="19" borderId="0" xfId="64" applyFont="1" applyFill="1" applyBorder="1" applyAlignment="1" applyProtection="1">
      <alignment horizontal="center"/>
      <protection hidden="1"/>
    </xf>
    <xf numFmtId="49" fontId="108" fillId="19" borderId="0" xfId="64" applyNumberFormat="1" applyFont="1" applyFill="1" applyBorder="1" applyAlignment="1" applyProtection="1">
      <alignment horizontal="center"/>
      <protection hidden="1"/>
    </xf>
    <xf numFmtId="0" fontId="33" fillId="19" borderId="0" xfId="0" applyFont="1" applyFill="1" applyProtection="1">
      <protection hidden="1"/>
    </xf>
    <xf numFmtId="49" fontId="33" fillId="19" borderId="0" xfId="64" applyNumberFormat="1" applyFont="1" applyFill="1" applyBorder="1" applyAlignment="1" applyProtection="1">
      <alignment horizontal="left"/>
      <protection hidden="1"/>
    </xf>
    <xf numFmtId="0" fontId="46" fillId="2" borderId="0" xfId="0" applyFont="1" applyFill="1" applyProtection="1">
      <protection hidden="1"/>
    </xf>
    <xf numFmtId="0" fontId="18" fillId="2" borderId="0" xfId="0" applyFont="1" applyFill="1" applyProtection="1">
      <protection hidden="1"/>
    </xf>
    <xf numFmtId="0" fontId="17" fillId="0" borderId="0" xfId="0" applyFont="1" applyProtection="1">
      <protection hidden="1"/>
    </xf>
    <xf numFmtId="0" fontId="113" fillId="2" borderId="0" xfId="0" applyFont="1" applyFill="1" applyAlignment="1" applyProtection="1">
      <alignment horizontal="center" vertical="center"/>
      <protection hidden="1"/>
    </xf>
    <xf numFmtId="0" fontId="114" fillId="2" borderId="0" xfId="0" applyFont="1" applyFill="1" applyAlignment="1" applyProtection="1">
      <alignment horizontal="center" vertical="center" wrapText="1"/>
      <protection hidden="1"/>
    </xf>
    <xf numFmtId="0" fontId="115" fillId="2" borderId="0" xfId="0" applyFont="1" applyFill="1" applyAlignment="1" applyProtection="1">
      <alignment horizontal="center" vertical="center" wrapText="1"/>
      <protection hidden="1"/>
    </xf>
    <xf numFmtId="0" fontId="116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49" fontId="27" fillId="2" borderId="0" xfId="0" applyNumberFormat="1" applyFont="1" applyFill="1" applyAlignment="1" applyProtection="1">
      <alignment horizontal="center" vertical="center"/>
      <protection hidden="1"/>
    </xf>
    <xf numFmtId="0" fontId="6" fillId="2" borderId="36" xfId="0" applyFont="1" applyFill="1" applyBorder="1" applyAlignment="1" applyProtection="1">
      <alignment horizontal="center" vertical="center" wrapText="1"/>
      <protection hidden="1"/>
    </xf>
    <xf numFmtId="0" fontId="58" fillId="15" borderId="34" xfId="0" applyFont="1" applyFill="1" applyBorder="1" applyAlignment="1" applyProtection="1">
      <alignment horizontal="center" vertical="center" wrapText="1"/>
      <protection hidden="1"/>
    </xf>
    <xf numFmtId="0" fontId="117" fillId="11" borderId="20" xfId="0" applyFont="1" applyFill="1" applyBorder="1" applyAlignment="1" applyProtection="1">
      <alignment horizontal="center" vertical="center"/>
      <protection hidden="1"/>
    </xf>
    <xf numFmtId="0" fontId="117" fillId="2" borderId="0" xfId="0" applyFont="1" applyFill="1" applyAlignment="1" applyProtection="1">
      <alignment horizontal="center" vertical="center"/>
      <protection hidden="1"/>
    </xf>
    <xf numFmtId="0" fontId="4" fillId="8" borderId="1" xfId="0" applyFont="1" applyFill="1" applyBorder="1" applyAlignment="1">
      <alignment horizontal="center" vertical="center"/>
    </xf>
    <xf numFmtId="49" fontId="118" fillId="14" borderId="1" xfId="0" applyNumberFormat="1" applyFont="1" applyFill="1" applyBorder="1" applyAlignment="1" applyProtection="1">
      <alignment vertical="center"/>
      <protection locked="0"/>
    </xf>
    <xf numFmtId="49" fontId="46" fillId="14" borderId="1" xfId="0" applyNumberFormat="1" applyFont="1" applyFill="1" applyBorder="1" applyAlignment="1" applyProtection="1">
      <alignment horizontal="center" vertical="center"/>
      <protection locked="0"/>
    </xf>
    <xf numFmtId="3" fontId="46" fillId="14" borderId="1" xfId="0" applyNumberFormat="1" applyFont="1" applyFill="1" applyBorder="1" applyAlignment="1" applyProtection="1">
      <alignment horizontal="center" vertical="center"/>
      <protection locked="0"/>
    </xf>
    <xf numFmtId="0" fontId="46" fillId="14" borderId="1" xfId="0" applyFont="1" applyFill="1" applyBorder="1" applyAlignment="1" applyProtection="1">
      <alignment vertical="center" wrapText="1"/>
      <protection locked="0"/>
    </xf>
    <xf numFmtId="49" fontId="46" fillId="14" borderId="1" xfId="0" applyNumberFormat="1" applyFont="1" applyFill="1" applyBorder="1" applyAlignment="1" applyProtection="1">
      <alignment vertical="center"/>
      <protection locked="0"/>
    </xf>
    <xf numFmtId="0" fontId="46" fillId="14" borderId="1" xfId="0" applyFont="1" applyFill="1" applyBorder="1" applyAlignment="1" applyProtection="1">
      <alignment horizontal="center" vertical="center" wrapText="1"/>
      <protection locked="0"/>
    </xf>
    <xf numFmtId="0" fontId="46" fillId="14" borderId="1" xfId="0" applyFont="1" applyFill="1" applyBorder="1" applyAlignment="1" applyProtection="1">
      <alignment horizontal="center" vertical="center"/>
      <protection locked="0"/>
    </xf>
    <xf numFmtId="3" fontId="46" fillId="14" borderId="1" xfId="0" applyNumberFormat="1" applyFont="1" applyFill="1" applyBorder="1" applyAlignment="1" applyProtection="1">
      <alignment horizontal="center" vertical="center" wrapText="1"/>
      <protection locked="0"/>
    </xf>
    <xf numFmtId="0" fontId="118" fillId="14" borderId="1" xfId="0" applyFont="1" applyFill="1" applyBorder="1" applyAlignment="1" applyProtection="1">
      <alignment horizontal="left" vertical="center" wrapText="1"/>
      <protection locked="0"/>
    </xf>
    <xf numFmtId="0" fontId="46" fillId="14" borderId="1" xfId="0" applyFont="1" applyFill="1" applyBorder="1" applyAlignment="1" applyProtection="1">
      <alignment horizontal="left" vertical="center" wrapText="1"/>
      <protection locked="0"/>
    </xf>
    <xf numFmtId="0" fontId="118" fillId="14" borderId="1" xfId="0" applyFont="1" applyFill="1" applyBorder="1" applyAlignment="1" applyProtection="1">
      <alignment vertical="center" wrapText="1"/>
      <protection locked="0"/>
    </xf>
    <xf numFmtId="0" fontId="118" fillId="14" borderId="1" xfId="0" applyFont="1" applyFill="1" applyBorder="1" applyAlignment="1" applyProtection="1">
      <alignment vertical="center"/>
      <protection locked="0"/>
    </xf>
    <xf numFmtId="0" fontId="46" fillId="14" borderId="1" xfId="0" applyFont="1" applyFill="1" applyBorder="1" applyAlignment="1" applyProtection="1">
      <alignment vertical="center"/>
      <protection locked="0"/>
    </xf>
    <xf numFmtId="0" fontId="119" fillId="2" borderId="0" xfId="0" applyFont="1" applyFill="1" applyAlignment="1" applyProtection="1">
      <alignment horizontal="center" vertical="center"/>
      <protection hidden="1"/>
    </xf>
    <xf numFmtId="0" fontId="120" fillId="2" borderId="0" xfId="0" applyFont="1" applyFill="1" applyAlignment="1" applyProtection="1">
      <alignment horizontal="center" vertical="center" wrapText="1"/>
      <protection hidden="1"/>
    </xf>
    <xf numFmtId="0" fontId="121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58" fillId="15" borderId="2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 applyProtection="1">
      <alignment horizontal="right" vertical="center"/>
      <protection hidden="1"/>
    </xf>
    <xf numFmtId="0" fontId="6" fillId="2" borderId="0" xfId="0" applyFont="1" applyFill="1" applyAlignment="1" applyProtection="1">
      <alignment horizontal="right" vertical="center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49" fontId="6" fillId="3" borderId="1" xfId="0" applyNumberFormat="1" applyFont="1" applyFill="1" applyBorder="1" applyAlignment="1" applyProtection="1">
      <alignment horizontal="left" vertical="center"/>
      <protection locked="0"/>
    </xf>
    <xf numFmtId="3" fontId="6" fillId="3" borderId="1" xfId="0" applyNumberFormat="1" applyFont="1" applyFill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 applyProtection="1">
      <alignment horizontal="right" vertical="center"/>
      <protection hidden="1"/>
    </xf>
    <xf numFmtId="0" fontId="30" fillId="2" borderId="0" xfId="0" applyFont="1" applyFill="1" applyAlignment="1" applyProtection="1">
      <alignment horizontal="left" vertical="center"/>
      <protection hidden="1"/>
    </xf>
    <xf numFmtId="0" fontId="46" fillId="2" borderId="0" xfId="0" applyFont="1" applyFill="1" applyAlignment="1" applyProtection="1">
      <alignment horizontal="right" vertical="center"/>
      <protection hidden="1"/>
    </xf>
    <xf numFmtId="49" fontId="4" fillId="2" borderId="0" xfId="79" applyNumberFormat="1" applyFont="1" applyFill="1" applyAlignment="1" applyProtection="1">
      <alignment horizontal="right" vertical="center"/>
      <protection hidden="1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122" fillId="0" borderId="1" xfId="6" applyNumberFormat="1" applyFont="1" applyFill="1" applyBorder="1" applyAlignment="1" applyProtection="1">
      <protection locked="0"/>
    </xf>
    <xf numFmtId="0" fontId="1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Alignment="1" applyProtection="1">
      <alignment horizontal="center" vertical="center"/>
      <protection hidden="1"/>
    </xf>
  </cellXfs>
  <cellStyles count="82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Accent 1 1" xfId="49"/>
    <cellStyle name="Accent 2 1" xfId="50"/>
    <cellStyle name="Accent 3 1" xfId="51"/>
    <cellStyle name="Accent 4" xfId="52"/>
    <cellStyle name="Bad 1" xfId="53"/>
    <cellStyle name="Ênfase6 9" xfId="54"/>
    <cellStyle name="Error 1" xfId="55"/>
    <cellStyle name="Excel Built-in Normal" xfId="56"/>
    <cellStyle name="Excel Built-in Normal 2" xfId="57"/>
    <cellStyle name="Footnote 1" xfId="58"/>
    <cellStyle name="Good 1" xfId="59"/>
    <cellStyle name="Heading 1 1" xfId="60"/>
    <cellStyle name="Heading 2 1" xfId="61"/>
    <cellStyle name="Heading 3" xfId="62"/>
    <cellStyle name="Hiperlink 2" xfId="63"/>
    <cellStyle name="Millares [0]_SS - Entrada de datos" xfId="64"/>
    <cellStyle name="Neutral 1" xfId="65"/>
    <cellStyle name="Normal 2" xfId="66"/>
    <cellStyle name="Normal 2 2" xfId="67"/>
    <cellStyle name="Normal 3" xfId="68"/>
    <cellStyle name="Normal 3 2" xfId="69"/>
    <cellStyle name="Nota 43" xfId="70"/>
    <cellStyle name="Note 1" xfId="71"/>
    <cellStyle name="Porcentagem 2" xfId="72"/>
    <cellStyle name="Separador de milhares 2 2" xfId="73"/>
    <cellStyle name="Status 1" xfId="74"/>
    <cellStyle name="Text 1" xfId="75"/>
    <cellStyle name="Título 1 1" xfId="76"/>
    <cellStyle name="Vírgula 2" xfId="77"/>
    <cellStyle name="Warning 1" xfId="78"/>
    <cellStyle name="Excel Built-in Explanatory Text" xfId="79"/>
    <cellStyle name="Normal 5" xfId="80"/>
    <cellStyle name="Millares [0]_SS - Entrada de datos 2" xfId="81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B2B2B2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CCCC"/>
      <rgbColor rgb="00BFBFB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99"/>
      <color rgb="00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customXml" Target="../customXml/item4.xml"/><Relationship Id="rId16" Type="http://schemas.openxmlformats.org/officeDocument/2006/relationships/customXml" Target="../customXml/item3.xml"/><Relationship Id="rId15" Type="http://schemas.openxmlformats.org/officeDocument/2006/relationships/customXml" Target="../customXml/item2.xml"/><Relationship Id="rId14" Type="http://schemas.openxmlformats.org/officeDocument/2006/relationships/customXml" Target="../customXml/item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270000</xdr:colOff>
      <xdr:row>1</xdr:row>
      <xdr:rowOff>95400</xdr:rowOff>
    </xdr:from>
    <xdr:to>
      <xdr:col>4</xdr:col>
      <xdr:colOff>538605</xdr:colOff>
      <xdr:row>4</xdr:row>
      <xdr:rowOff>160170</xdr:rowOff>
    </xdr:to>
    <xdr:pic>
      <xdr:nvPicPr>
        <xdr:cNvPr id="2" name="Imagem 1"/>
        <xdr:cNvPicPr/>
      </xdr:nvPicPr>
      <xdr:blipFill>
        <a:blip r:embed="rId1"/>
        <a:stretch>
          <a:fillRect/>
        </a:stretch>
      </xdr:blipFill>
      <xdr:spPr>
        <a:xfrm>
          <a:off x="822325" y="257175"/>
          <a:ext cx="1544955" cy="10744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270000</xdr:colOff>
      <xdr:row>1</xdr:row>
      <xdr:rowOff>47520</xdr:rowOff>
    </xdr:from>
    <xdr:to>
      <xdr:col>5</xdr:col>
      <xdr:colOff>300480</xdr:colOff>
      <xdr:row>5</xdr:row>
      <xdr:rowOff>94510</xdr:rowOff>
    </xdr:to>
    <xdr:pic>
      <xdr:nvPicPr>
        <xdr:cNvPr id="3" name="Imagem 1"/>
        <xdr:cNvPicPr/>
      </xdr:nvPicPr>
      <xdr:blipFill>
        <a:blip r:embed="rId1"/>
        <a:stretch>
          <a:fillRect/>
        </a:stretch>
      </xdr:blipFill>
      <xdr:spPr>
        <a:xfrm>
          <a:off x="822325" y="208915"/>
          <a:ext cx="1916430" cy="135191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3</xdr:col>
      <xdr:colOff>360</xdr:colOff>
      <xdr:row>0</xdr:row>
      <xdr:rowOff>0</xdr:rowOff>
    </xdr:from>
    <xdr:to>
      <xdr:col>3</xdr:col>
      <xdr:colOff>1086570</xdr:colOff>
      <xdr:row>0</xdr:row>
      <xdr:rowOff>360</xdr:rowOff>
    </xdr:to>
    <xdr:sp>
      <xdr:nvSpPr>
        <xdr:cNvPr id="2" name="CustomShape 1" hidden="1"/>
        <xdr:cNvSpPr/>
      </xdr:nvSpPr>
      <xdr:spPr>
        <a:xfrm>
          <a:off x="3886200" y="0"/>
          <a:ext cx="1086485" cy="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t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lnSpc>
              <a:spcPct val="100000"/>
            </a:lnSpc>
          </a:pPr>
          <a:r>
            <a:rPr lang="pt-BR" sz="800" b="0" strike="noStrike" spc="-1">
              <a:solidFill>
                <a:srgbClr val="000000"/>
              </a:solidFill>
              <a:latin typeface="Arial" panose="020B0604020202020204"/>
            </a:rPr>
            <a:t>GOVERNO DO ESTADO DA BAHIA</a:t>
          </a:r>
          <a:endParaRPr lang="pt-BR" sz="800" b="0" strike="noStrike" spc="-1">
            <a:latin typeface="Times New Roman" panose="02020603050405020304" pitchFamily="12"/>
          </a:endParaRPr>
        </a:p>
        <a:p>
          <a:pPr>
            <a:lnSpc>
              <a:spcPct val="100000"/>
            </a:lnSpc>
          </a:pPr>
          <a:r>
            <a:rPr lang="pt-BR" sz="800" b="0" strike="noStrike" spc="-1">
              <a:solidFill>
                <a:srgbClr val="000000"/>
              </a:solidFill>
              <a:latin typeface="Arial" panose="020B0604020202020204"/>
            </a:rPr>
            <a:t>Secretaria da Saúde do Estado da Bahia </a:t>
          </a:r>
          <a:endParaRPr lang="pt-BR" sz="800" b="0" strike="noStrike" spc="-1">
            <a:latin typeface="Times New Roman" panose="02020603050405020304" pitchFamily="12"/>
          </a:endParaRPr>
        </a:p>
        <a:p>
          <a:pPr>
            <a:lnSpc>
              <a:spcPct val="100000"/>
            </a:lnSpc>
          </a:pPr>
          <a:r>
            <a:rPr lang="pt-BR" sz="800" b="0" strike="noStrike" spc="-1">
              <a:solidFill>
                <a:srgbClr val="000000"/>
              </a:solidFill>
              <a:latin typeface="Arial" panose="020B0604020202020204"/>
            </a:rPr>
            <a:t>Superintendência de Planejamento e Descentralização</a:t>
          </a:r>
          <a:endParaRPr lang="pt-BR" sz="800" b="0" strike="noStrike" spc="-1">
            <a:latin typeface="Times New Roman" panose="02020603050405020304" pitchFamily="12"/>
          </a:endParaRPr>
        </a:p>
        <a:p>
          <a:pPr>
            <a:lnSpc>
              <a:spcPct val="100000"/>
            </a:lnSpc>
          </a:pPr>
          <a:r>
            <a:rPr lang="pt-BR" sz="800" b="0" strike="noStrike" spc="-1">
              <a:solidFill>
                <a:srgbClr val="000000"/>
              </a:solidFill>
              <a:latin typeface="Arial" panose="020B0604020202020204"/>
            </a:rPr>
            <a:t>Diretoria de Acompanhamento e Avaliação da Rede Própria</a:t>
          </a:r>
          <a:endParaRPr lang="pt-BR" sz="800" b="0" strike="noStrike" spc="-1">
            <a:latin typeface="Times New Roman" panose="02020603050405020304" pitchFamily="12"/>
          </a:endParaRPr>
        </a:p>
        <a:p>
          <a:pPr>
            <a:lnSpc>
              <a:spcPct val="100000"/>
            </a:lnSpc>
          </a:pPr>
          <a:r>
            <a:rPr lang="pt-BR" sz="800" b="0" strike="noStrike" spc="-1">
              <a:solidFill>
                <a:srgbClr val="000000"/>
              </a:solidFill>
              <a:latin typeface="Arial" panose="020B0604020202020204"/>
            </a:rPr>
            <a:t>Coordenação de Controle e Avaliação da Gerência em Parcerias</a:t>
          </a:r>
          <a:endParaRPr lang="pt-BR" sz="800" b="0" strike="noStrike" spc="-1">
            <a:latin typeface="Times New Roman" panose="02020603050405020304" pitchFamily="12"/>
          </a:endParaRPr>
        </a:p>
        <a:p>
          <a:pPr>
            <a:lnSpc>
              <a:spcPct val="100000"/>
            </a:lnSpc>
          </a:pPr>
          <a:endParaRPr lang="pt-BR" altLang="en-US" sz="800" b="0" strike="noStrike" spc="-1">
            <a:latin typeface="Times New Roman" panose="02020603050405020304" pitchFamily="12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436880</xdr:colOff>
      <xdr:row>5</xdr:row>
      <xdr:rowOff>1905</xdr:rowOff>
    </xdr:to>
    <xdr:pic>
      <xdr:nvPicPr>
        <xdr:cNvPr id="2" name="Imagem 1"/>
        <xdr:cNvPicPr/>
      </xdr:nvPicPr>
      <xdr:blipFill>
        <a:blip r:embed="rId1"/>
        <a:stretch>
          <a:fillRect/>
        </a:stretch>
      </xdr:blipFill>
      <xdr:spPr>
        <a:xfrm>
          <a:off x="0" y="0"/>
          <a:ext cx="2037080" cy="131191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3</xdr:col>
      <xdr:colOff>352080</xdr:colOff>
      <xdr:row>30</xdr:row>
      <xdr:rowOff>2890</xdr:rowOff>
    </xdr:to>
    <xdr:sp>
      <xdr:nvSpPr>
        <xdr:cNvPr id="3" name="shapetype_202" hidden="1"/>
        <xdr:cNvSpPr/>
      </xdr:nvSpPr>
      <xdr:spPr>
        <a:xfrm>
          <a:off x="0" y="0"/>
          <a:ext cx="7514590" cy="8313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RETORIAGERAL.HMV@FABAMED.ORG.BR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coord.adm.hmv@fabamed.org.br" TargetMode="External"/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coord.adm.hmv@fabamed.org.br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coord.adm.hmv@fabamed.org.br" TargetMode="External"/><Relationship Id="rId1" Type="http://schemas.openxmlformats.org/officeDocument/2006/relationships/hyperlink" Target="mailto:faturamento.hmv@ints.org.br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coord.adm.hmv@fabamed.org.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coord.adm.hmv@fabamed.org.br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NUTRICAO.HMV@FABAMED.ORG.BR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L34"/>
  <sheetViews>
    <sheetView showGridLines="0" tabSelected="1" zoomScale="70" zoomScaleNormal="70" workbookViewId="0">
      <selection activeCell="A2" sqref="A2:I2"/>
    </sheetView>
  </sheetViews>
  <sheetFormatPr defaultColWidth="9.14285714285714" defaultRowHeight="12.75"/>
  <cols>
    <col min="1" max="2" width="9.14285714285714" style="700"/>
    <col min="3" max="3" width="28.8571428571429" style="700" customWidth="1"/>
    <col min="4" max="4" width="30" style="700" customWidth="1"/>
    <col min="5" max="5" width="3.85714285714286" style="700" customWidth="1"/>
    <col min="6" max="8" width="9.14285714285714" style="700"/>
    <col min="9" max="9" width="20.1428571428571" style="700" customWidth="1"/>
    <col min="10" max="10" width="13.4285714285714" style="700" customWidth="1"/>
    <col min="11" max="11" width="25.1428571428571" style="700" customWidth="1"/>
    <col min="12" max="1024" width="9.14285714285714" style="700"/>
  </cols>
  <sheetData>
    <row r="2" s="698" customFormat="1" ht="24" customHeight="1" spans="1:11">
      <c r="A2" s="726" t="s">
        <v>0</v>
      </c>
      <c r="B2" s="726"/>
      <c r="C2" s="726"/>
      <c r="D2" s="726"/>
      <c r="E2" s="726"/>
      <c r="F2" s="726"/>
      <c r="G2" s="726"/>
      <c r="H2" s="726"/>
      <c r="I2" s="726"/>
      <c r="J2" s="705" t="s">
        <v>1</v>
      </c>
      <c r="K2" s="9" t="s">
        <v>2</v>
      </c>
    </row>
    <row r="3" s="699" customFormat="1" ht="24" customHeight="1" spans="1:11">
      <c r="A3" s="727" t="s">
        <v>3</v>
      </c>
      <c r="B3" s="727"/>
      <c r="C3" s="727"/>
      <c r="D3" s="727"/>
      <c r="E3" s="727"/>
      <c r="F3" s="727"/>
      <c r="G3" s="727"/>
      <c r="H3" s="727"/>
      <c r="I3" s="727"/>
      <c r="J3" s="706" t="s">
        <v>4</v>
      </c>
      <c r="K3" s="11" t="s">
        <v>5</v>
      </c>
    </row>
    <row r="4" s="699" customFormat="1" ht="23.25" customHeight="1" spans="1:11">
      <c r="A4" s="703"/>
      <c r="B4" s="703"/>
      <c r="C4" s="703"/>
      <c r="D4" s="703"/>
      <c r="E4" s="703"/>
      <c r="F4" s="703"/>
      <c r="G4" s="703"/>
      <c r="H4" s="703"/>
      <c r="I4" s="703"/>
      <c r="J4" s="742" t="s">
        <v>6</v>
      </c>
      <c r="K4" s="11" t="s">
        <v>7</v>
      </c>
    </row>
    <row r="5" s="699" customFormat="1" ht="23.25" customHeight="1" spans="1:9">
      <c r="A5" s="703"/>
      <c r="B5" s="703"/>
      <c r="C5" s="703"/>
      <c r="D5" s="703"/>
      <c r="E5" s="703"/>
      <c r="F5" s="703"/>
      <c r="G5" s="703"/>
      <c r="H5" s="703"/>
      <c r="I5" s="703"/>
    </row>
    <row r="6" s="699" customFormat="1" ht="23.25" customHeight="1" spans="1:10">
      <c r="A6" s="728"/>
      <c r="B6" s="728"/>
      <c r="C6" s="728"/>
      <c r="D6" s="728"/>
      <c r="E6" s="728"/>
      <c r="F6" s="728"/>
      <c r="G6" s="728"/>
      <c r="H6" s="728"/>
      <c r="I6" s="728"/>
      <c r="J6" s="728"/>
    </row>
    <row r="7" s="699" customFormat="1" ht="33.75" customHeight="1" spans="1:11">
      <c r="A7" s="728"/>
      <c r="B7" s="728"/>
      <c r="C7" s="728"/>
      <c r="D7" s="728"/>
      <c r="E7" s="728"/>
      <c r="F7" s="728"/>
      <c r="G7" s="728"/>
      <c r="H7" s="728"/>
      <c r="I7" s="728"/>
      <c r="J7" s="728"/>
      <c r="K7" s="743"/>
    </row>
    <row r="8" s="699" customFormat="1" ht="23.25" customHeight="1" spans="1:11">
      <c r="A8" s="703"/>
      <c r="B8" s="729" t="s">
        <v>8</v>
      </c>
      <c r="C8" s="729"/>
      <c r="D8" s="730" t="s">
        <v>9</v>
      </c>
      <c r="E8" s="730"/>
      <c r="F8" s="730"/>
      <c r="G8" s="730"/>
      <c r="H8" s="730"/>
      <c r="I8" s="730"/>
      <c r="J8" s="730"/>
      <c r="K8" s="710" t="s">
        <v>10</v>
      </c>
    </row>
    <row r="9" s="397" customFormat="1" ht="24.75" customHeight="1" spans="11:11">
      <c r="K9" s="711"/>
    </row>
    <row r="10" s="397" customFormat="1" ht="28.5" customHeight="1" spans="1:11">
      <c r="A10" s="731"/>
      <c r="B10" s="731"/>
      <c r="C10" s="732" t="s">
        <v>11</v>
      </c>
      <c r="D10" s="733" t="s">
        <v>12</v>
      </c>
      <c r="E10" s="733"/>
      <c r="F10" s="733"/>
      <c r="G10" s="733"/>
      <c r="H10" s="733"/>
      <c r="I10" s="733"/>
      <c r="J10" s="733"/>
      <c r="K10" s="733"/>
    </row>
    <row r="11" s="397" customFormat="1" ht="28.5" customHeight="1" spans="1:11">
      <c r="A11" s="731"/>
      <c r="B11" s="731"/>
      <c r="C11" s="732" t="s">
        <v>13</v>
      </c>
      <c r="D11" s="734" t="s">
        <v>14</v>
      </c>
      <c r="E11" s="734"/>
      <c r="F11" s="734"/>
      <c r="G11" s="734"/>
      <c r="H11" s="734"/>
      <c r="I11" s="734"/>
      <c r="J11" s="734"/>
      <c r="K11" s="734"/>
    </row>
    <row r="12" s="397" customFormat="1" ht="28.5" customHeight="1" spans="1:11">
      <c r="A12" s="731"/>
      <c r="B12" s="731"/>
      <c r="C12" s="732" t="s">
        <v>15</v>
      </c>
      <c r="D12" s="735">
        <v>2493845</v>
      </c>
      <c r="E12" s="735"/>
      <c r="F12" s="735"/>
      <c r="G12" s="735"/>
      <c r="H12" s="735"/>
      <c r="I12" s="735"/>
      <c r="J12" s="735"/>
      <c r="K12" s="735"/>
    </row>
    <row r="13" s="397" customFormat="1" ht="28.5" customHeight="1" spans="1:11">
      <c r="A13" s="736" t="s">
        <v>16</v>
      </c>
      <c r="B13" s="736"/>
      <c r="C13" s="736"/>
      <c r="D13" s="733" t="s">
        <v>17</v>
      </c>
      <c r="E13" s="733"/>
      <c r="F13" s="733"/>
      <c r="G13" s="733"/>
      <c r="H13" s="733"/>
      <c r="I13" s="733"/>
      <c r="J13" s="733"/>
      <c r="K13" s="733"/>
    </row>
    <row r="14" s="397" customFormat="1" ht="19.5" spans="1:9">
      <c r="A14" s="731"/>
      <c r="B14" s="731"/>
      <c r="C14" s="732"/>
      <c r="D14" s="737"/>
      <c r="E14" s="737"/>
      <c r="F14" s="737"/>
      <c r="G14" s="737"/>
      <c r="H14" s="737"/>
      <c r="I14" s="737"/>
    </row>
    <row r="15" s="397" customFormat="1" ht="28.5" customHeight="1" spans="1:11">
      <c r="A15" s="738"/>
      <c r="B15" s="738"/>
      <c r="C15" s="739" t="s">
        <v>18</v>
      </c>
      <c r="D15" s="740" t="s">
        <v>19</v>
      </c>
      <c r="E15" s="740"/>
      <c r="F15" s="740"/>
      <c r="G15" s="740"/>
      <c r="H15" s="740"/>
      <c r="I15" s="740"/>
      <c r="J15" s="740"/>
      <c r="K15" s="740"/>
    </row>
    <row r="16" s="397" customFormat="1" ht="28.5" customHeight="1" spans="1:11">
      <c r="A16" s="738"/>
      <c r="B16" s="738"/>
      <c r="C16" s="739" t="s">
        <v>20</v>
      </c>
      <c r="D16" s="740" t="s">
        <v>21</v>
      </c>
      <c r="E16" s="740"/>
      <c r="F16" s="740"/>
      <c r="G16" s="740"/>
      <c r="H16" s="740"/>
      <c r="I16" s="740"/>
      <c r="J16" s="740"/>
      <c r="K16" s="740"/>
    </row>
    <row r="17" s="397" customFormat="1" ht="19.5" spans="1:9">
      <c r="A17" s="738"/>
      <c r="B17" s="738"/>
      <c r="C17" s="738"/>
      <c r="D17" s="737"/>
      <c r="E17" s="737"/>
      <c r="F17" s="737"/>
      <c r="G17" s="737"/>
      <c r="H17" s="737"/>
      <c r="I17" s="737"/>
    </row>
    <row r="18" s="397" customFormat="1" ht="28.5" customHeight="1" spans="1:11">
      <c r="A18" s="705" t="s">
        <v>22</v>
      </c>
      <c r="B18" s="705"/>
      <c r="C18" s="705"/>
      <c r="D18" s="740" t="s">
        <v>23</v>
      </c>
      <c r="E18" s="740"/>
      <c r="F18" s="740"/>
      <c r="G18" s="740"/>
      <c r="H18" s="740"/>
      <c r="I18" s="740"/>
      <c r="J18" s="740"/>
      <c r="K18" s="740"/>
    </row>
    <row r="19" s="397" customFormat="1" ht="28.5" customHeight="1" spans="1:11">
      <c r="A19" s="738"/>
      <c r="B19" s="738"/>
      <c r="C19" s="705" t="s">
        <v>24</v>
      </c>
      <c r="D19" s="740" t="s">
        <v>25</v>
      </c>
      <c r="E19" s="740"/>
      <c r="F19" s="740"/>
      <c r="G19" s="740"/>
      <c r="H19" s="740"/>
      <c r="I19" s="740"/>
      <c r="J19" s="740"/>
      <c r="K19" s="740"/>
    </row>
    <row r="20" ht="28.5" customHeight="1" spans="1:38">
      <c r="A20" s="738"/>
      <c r="B20" s="738"/>
      <c r="C20" s="705" t="s">
        <v>26</v>
      </c>
      <c r="D20" s="740" t="s">
        <v>27</v>
      </c>
      <c r="E20" s="740"/>
      <c r="F20" s="740"/>
      <c r="G20" s="740"/>
      <c r="H20" s="740"/>
      <c r="I20" s="740"/>
      <c r="J20" s="740"/>
      <c r="K20" s="740"/>
      <c r="L20" s="397"/>
      <c r="M20" s="397"/>
      <c r="N20" s="397"/>
      <c r="O20" s="397"/>
      <c r="P20" s="397"/>
      <c r="Q20" s="397"/>
      <c r="R20" s="397"/>
      <c r="S20" s="397"/>
      <c r="T20" s="397"/>
      <c r="U20" s="397"/>
      <c r="V20" s="397"/>
      <c r="W20" s="397"/>
      <c r="X20" s="397"/>
      <c r="Y20" s="397"/>
      <c r="Z20" s="397"/>
      <c r="AA20" s="397"/>
      <c r="AB20" s="397"/>
      <c r="AC20" s="397"/>
      <c r="AD20" s="397"/>
      <c r="AE20" s="397"/>
      <c r="AF20" s="397"/>
      <c r="AG20" s="397"/>
      <c r="AH20" s="397"/>
      <c r="AI20" s="397"/>
      <c r="AJ20" s="397"/>
      <c r="AK20" s="397"/>
      <c r="AL20" s="397"/>
    </row>
    <row r="21" ht="28.5" customHeight="1" spans="1:38">
      <c r="A21" s="738"/>
      <c r="B21" s="738"/>
      <c r="C21" s="705" t="s">
        <v>28</v>
      </c>
      <c r="D21" s="741" t="s">
        <v>29</v>
      </c>
      <c r="E21" s="740"/>
      <c r="F21" s="740"/>
      <c r="G21" s="740"/>
      <c r="H21" s="740"/>
      <c r="I21" s="740"/>
      <c r="J21" s="740"/>
      <c r="K21" s="740"/>
      <c r="L21" s="397"/>
      <c r="M21" s="397"/>
      <c r="N21" s="397"/>
      <c r="O21" s="397"/>
      <c r="P21" s="397"/>
      <c r="Q21" s="397"/>
      <c r="R21" s="397"/>
      <c r="S21" s="397"/>
      <c r="T21" s="397"/>
      <c r="U21" s="397"/>
      <c r="V21" s="397"/>
      <c r="W21" s="397"/>
      <c r="X21" s="397"/>
      <c r="Y21" s="397"/>
      <c r="Z21" s="397"/>
      <c r="AA21" s="397"/>
      <c r="AB21" s="397"/>
      <c r="AC21" s="397"/>
      <c r="AD21" s="397"/>
      <c r="AE21" s="397"/>
      <c r="AF21" s="397"/>
      <c r="AG21" s="397"/>
      <c r="AH21" s="397"/>
      <c r="AI21" s="397"/>
      <c r="AJ21" s="397"/>
      <c r="AK21" s="397"/>
      <c r="AL21" s="397"/>
    </row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</sheetData>
  <mergeCells count="17">
    <mergeCell ref="A2:I2"/>
    <mergeCell ref="A3:I3"/>
    <mergeCell ref="B8:C8"/>
    <mergeCell ref="D8:J8"/>
    <mergeCell ref="D10:K10"/>
    <mergeCell ref="D11:K11"/>
    <mergeCell ref="D12:K12"/>
    <mergeCell ref="A13:C13"/>
    <mergeCell ref="D13:K13"/>
    <mergeCell ref="D15:K15"/>
    <mergeCell ref="D16:K16"/>
    <mergeCell ref="A18:C18"/>
    <mergeCell ref="D18:K18"/>
    <mergeCell ref="D19:K19"/>
    <mergeCell ref="D20:K20"/>
    <mergeCell ref="D21:K21"/>
    <mergeCell ref="A6:J7"/>
  </mergeCells>
  <hyperlinks>
    <hyperlink ref="D21" r:id="rId1" display="DIRETORIAGERAL.HMV@FABAMED.ORG.BR"/>
  </hyperlinks>
  <printOptions horizontalCentered="1"/>
  <pageMargins left="0.7875" right="0.7875" top="1.04027777777778" bottom="0.472222222222222" header="0.511811023622047" footer="0.511811023622047"/>
  <pageSetup paperSize="9" fitToHeight="0" orientation="landscape" horizontalDpi="300" verticalDpi="300"/>
  <headerFooter/>
  <colBreaks count="1" manualBreakCount="1">
    <brk id="3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30"/>
  <sheetViews>
    <sheetView showGridLines="0" zoomScale="60" zoomScaleNormal="60" workbookViewId="0">
      <selection activeCell="A193" sqref="A193"/>
    </sheetView>
  </sheetViews>
  <sheetFormatPr defaultColWidth="9.14285714285714" defaultRowHeight="16.5"/>
  <cols>
    <col min="1" max="1" width="24" style="152" customWidth="1"/>
    <col min="2" max="2" width="38" style="103" customWidth="1"/>
    <col min="3" max="3" width="45.4285714285714" style="105" customWidth="1"/>
    <col min="4" max="4" width="22.7142857142857" style="103" customWidth="1"/>
    <col min="5" max="5" width="23.4285714285714" style="103" customWidth="1"/>
    <col min="6" max="6" width="16.8571428571429" style="103" customWidth="1"/>
    <col min="7" max="7" width="17.5714285714286" style="103" customWidth="1"/>
    <col min="8" max="8" width="21" style="103" customWidth="1"/>
    <col min="9" max="9" width="20" style="103" customWidth="1"/>
    <col min="10" max="10" width="24.2857142857143" style="103" customWidth="1"/>
    <col min="11" max="11" width="16.2857142857143" style="103" hidden="1" customWidth="1"/>
    <col min="12" max="12" width="15.8571428571429" style="103" hidden="1" customWidth="1"/>
    <col min="13" max="14" width="9.14285714285714" style="103"/>
    <col min="15" max="15" width="17.7142857142857" style="103" customWidth="1"/>
    <col min="16" max="16" width="15.1428571428571" style="103" customWidth="1"/>
    <col min="17" max="17" width="9.14285714285714" style="103"/>
    <col min="18" max="18" width="16" style="103" customWidth="1"/>
    <col min="19" max="22" width="9.14285714285714" style="103"/>
    <col min="23" max="23" width="12.2857142857143" style="103" customWidth="1"/>
    <col min="24" max="1024" width="9.14285714285714" style="103"/>
  </cols>
  <sheetData>
    <row r="1" s="44" customFormat="1" ht="14.45" customHeight="1"/>
    <row r="2" s="44" customFormat="1" ht="24.75" customHeight="1" spans="1:6">
      <c r="A2" s="47"/>
      <c r="E2" s="153" t="s">
        <v>307</v>
      </c>
      <c r="F2" s="9" t="s">
        <v>2</v>
      </c>
    </row>
    <row r="3" s="44" customFormat="1" ht="24.75" customHeight="1" spans="1:6">
      <c r="A3" s="47"/>
      <c r="C3" s="154" t="s">
        <v>30</v>
      </c>
      <c r="D3" s="154"/>
      <c r="E3" s="153" t="s">
        <v>4</v>
      </c>
      <c r="F3" s="11" t="s">
        <v>5</v>
      </c>
    </row>
    <row r="4" s="44" customFormat="1" ht="24.75" customHeight="1" spans="1:6">
      <c r="A4" s="47"/>
      <c r="B4" s="47"/>
      <c r="C4" s="155" t="s">
        <v>32</v>
      </c>
      <c r="D4" s="155"/>
      <c r="E4" s="156" t="s">
        <v>308</v>
      </c>
      <c r="F4" s="11" t="s">
        <v>7</v>
      </c>
    </row>
    <row r="5" s="53" customFormat="1" ht="14.45" customHeight="1"/>
    <row r="10" s="104" customFormat="1" ht="32.25" customHeight="1" spans="1:22">
      <c r="A10" s="157" t="s">
        <v>824</v>
      </c>
      <c r="B10" s="158" t="s">
        <v>825</v>
      </c>
      <c r="C10" s="158"/>
      <c r="D10" s="147"/>
      <c r="E10" s="147"/>
      <c r="F10" s="159"/>
      <c r="G10" s="147"/>
      <c r="H10" s="147"/>
      <c r="I10" s="147"/>
      <c r="J10" s="147"/>
      <c r="K10" s="147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</row>
    <row r="11" customHeight="1" spans="1:255">
      <c r="A11" s="68" t="s">
        <v>73</v>
      </c>
      <c r="B11" s="68" t="s">
        <v>826</v>
      </c>
      <c r="C11" s="68" t="s">
        <v>827</v>
      </c>
      <c r="D11" s="68" t="s">
        <v>828</v>
      </c>
      <c r="E11" s="160" t="s">
        <v>829</v>
      </c>
      <c r="F11" s="160" t="s">
        <v>830</v>
      </c>
      <c r="G11" s="160" t="s">
        <v>831</v>
      </c>
      <c r="H11" s="160" t="s">
        <v>832</v>
      </c>
      <c r="I11" s="160" t="s">
        <v>833</v>
      </c>
      <c r="J11" s="160" t="s">
        <v>834</v>
      </c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HJ11" s="104"/>
      <c r="HK11" s="104"/>
      <c r="HL11" s="104"/>
      <c r="HM11" s="104"/>
      <c r="HN11" s="104"/>
      <c r="HO11" s="104"/>
      <c r="HP11" s="104"/>
      <c r="HQ11" s="104"/>
      <c r="HR11" s="104"/>
      <c r="HS11" s="104"/>
      <c r="HT11" s="104"/>
      <c r="HU11" s="104"/>
      <c r="HV11" s="104"/>
      <c r="HW11" s="104"/>
      <c r="HX11" s="104"/>
      <c r="HY11" s="104"/>
      <c r="HZ11" s="104"/>
      <c r="IA11" s="104"/>
      <c r="IB11" s="104"/>
      <c r="IC11" s="104"/>
      <c r="ID11" s="104"/>
      <c r="IE11" s="104"/>
      <c r="IF11" s="104"/>
      <c r="IG11" s="104"/>
      <c r="IH11" s="104"/>
      <c r="II11" s="104"/>
      <c r="IJ11" s="104"/>
      <c r="IK11" s="104"/>
      <c r="IL11" s="104"/>
      <c r="IM11" s="104"/>
      <c r="IN11" s="104"/>
      <c r="IO11" s="104"/>
      <c r="IP11" s="104"/>
      <c r="IQ11" s="104"/>
      <c r="IR11" s="104"/>
      <c r="IS11" s="104"/>
      <c r="IT11" s="104"/>
      <c r="IU11" s="104"/>
    </row>
    <row r="12" ht="24.75" customHeight="1" spans="1:255">
      <c r="A12" s="68"/>
      <c r="B12" s="68"/>
      <c r="C12" s="68"/>
      <c r="D12" s="68"/>
      <c r="E12" s="160"/>
      <c r="F12" s="160"/>
      <c r="G12" s="160"/>
      <c r="H12" s="160"/>
      <c r="I12" s="160"/>
      <c r="J12" s="160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HJ12" s="104"/>
      <c r="HK12" s="104"/>
      <c r="HL12" s="104"/>
      <c r="HM12" s="104"/>
      <c r="HN12" s="104"/>
      <c r="HO12" s="104"/>
      <c r="HP12" s="104"/>
      <c r="HQ12" s="104"/>
      <c r="HR12" s="104"/>
      <c r="HS12" s="104"/>
      <c r="HT12" s="104"/>
      <c r="HU12" s="104"/>
      <c r="HV12" s="104"/>
      <c r="HW12" s="104"/>
      <c r="HX12" s="104"/>
      <c r="HY12" s="104"/>
      <c r="HZ12" s="104"/>
      <c r="IA12" s="104"/>
      <c r="IB12" s="104"/>
      <c r="IC12" s="104"/>
      <c r="ID12" s="104"/>
      <c r="IE12" s="104"/>
      <c r="IF12" s="104"/>
      <c r="IG12" s="104"/>
      <c r="IH12" s="104"/>
      <c r="II12" s="104"/>
      <c r="IJ12" s="104"/>
      <c r="IK12" s="104"/>
      <c r="IL12" s="104"/>
      <c r="IM12" s="104"/>
      <c r="IN12" s="104"/>
      <c r="IO12" s="104"/>
      <c r="IP12" s="104"/>
      <c r="IQ12" s="104"/>
      <c r="IR12" s="104"/>
      <c r="IS12" s="104"/>
      <c r="IT12" s="104"/>
      <c r="IU12" s="104"/>
    </row>
    <row r="13" ht="24.75" customHeight="1" spans="1:255">
      <c r="A13" s="161" t="s">
        <v>835</v>
      </c>
      <c r="B13" s="162" t="s">
        <v>836</v>
      </c>
      <c r="C13" s="163" t="s">
        <v>837</v>
      </c>
      <c r="D13" s="164">
        <f t="shared" ref="D13:J13" si="0">SUM(D14:D15)</f>
        <v>377</v>
      </c>
      <c r="E13" s="164">
        <f t="shared" si="0"/>
        <v>28</v>
      </c>
      <c r="F13" s="164">
        <f t="shared" si="0"/>
        <v>7</v>
      </c>
      <c r="G13" s="164">
        <f t="shared" si="0"/>
        <v>5</v>
      </c>
      <c r="H13" s="164">
        <f t="shared" si="0"/>
        <v>0</v>
      </c>
      <c r="I13" s="164">
        <f t="shared" si="0"/>
        <v>1</v>
      </c>
      <c r="J13" s="253">
        <f t="shared" si="0"/>
        <v>411</v>
      </c>
      <c r="K13" s="103">
        <f>226-4</f>
        <v>222</v>
      </c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  <c r="IJ13" s="104"/>
      <c r="IK13" s="104"/>
      <c r="IL13" s="104"/>
      <c r="IM13" s="104"/>
      <c r="IN13" s="104"/>
      <c r="IO13" s="104"/>
      <c r="IP13" s="104"/>
      <c r="IQ13" s="104"/>
      <c r="IR13" s="104"/>
      <c r="IS13" s="104"/>
      <c r="IT13" s="104"/>
      <c r="IU13" s="104"/>
    </row>
    <row r="14" s="104" customFormat="1" ht="23.25" customHeight="1" spans="1:21">
      <c r="A14" s="161" t="s">
        <v>838</v>
      </c>
      <c r="B14" s="162"/>
      <c r="C14" s="165" t="s">
        <v>839</v>
      </c>
      <c r="D14" s="166">
        <v>234</v>
      </c>
      <c r="E14" s="166">
        <v>23</v>
      </c>
      <c r="F14" s="166">
        <v>7</v>
      </c>
      <c r="G14" s="166">
        <v>5</v>
      </c>
      <c r="H14" s="166">
        <v>0</v>
      </c>
      <c r="I14" s="166">
        <v>1</v>
      </c>
      <c r="J14" s="253">
        <f>SUM(D14,E14,G14,H14,I14)</f>
        <v>263</v>
      </c>
      <c r="K14" s="199">
        <f>+D14/J$13</f>
        <v>0.569343065693431</v>
      </c>
      <c r="L14" s="254">
        <f>+K$13*K14</f>
        <v>126.394160583942</v>
      </c>
      <c r="M14" s="111"/>
      <c r="N14" s="111"/>
      <c r="O14" s="254"/>
      <c r="P14" s="111"/>
      <c r="Q14" s="111"/>
      <c r="R14" s="111"/>
      <c r="S14" s="111"/>
      <c r="T14" s="111"/>
      <c r="U14" s="111"/>
    </row>
    <row r="15" s="104" customFormat="1" ht="23.25" customHeight="1" spans="1:21">
      <c r="A15" s="161" t="s">
        <v>840</v>
      </c>
      <c r="B15" s="162"/>
      <c r="C15" s="165" t="s">
        <v>841</v>
      </c>
      <c r="D15" s="166">
        <v>143</v>
      </c>
      <c r="E15" s="166">
        <v>5</v>
      </c>
      <c r="F15" s="166">
        <v>0</v>
      </c>
      <c r="G15" s="166">
        <v>0</v>
      </c>
      <c r="H15" s="166">
        <v>0</v>
      </c>
      <c r="I15" s="166">
        <v>0</v>
      </c>
      <c r="J15" s="253">
        <f>SUM(D15,E15,G15,H15,I15)</f>
        <v>148</v>
      </c>
      <c r="K15" s="199">
        <f>+D15/J$13</f>
        <v>0.347931873479319</v>
      </c>
      <c r="L15" s="254">
        <f>+K$13*K15</f>
        <v>77.2408759124088</v>
      </c>
      <c r="M15" s="111"/>
      <c r="N15" s="111"/>
      <c r="O15" s="254"/>
      <c r="P15" s="111"/>
      <c r="Q15" s="111"/>
      <c r="R15" s="111"/>
      <c r="S15" s="111"/>
      <c r="T15" s="111"/>
      <c r="U15" s="111"/>
    </row>
    <row r="16" s="104" customFormat="1" ht="23.25" customHeight="1" spans="1:21">
      <c r="A16" s="161" t="s">
        <v>842</v>
      </c>
      <c r="B16" s="162"/>
      <c r="C16" s="163" t="s">
        <v>843</v>
      </c>
      <c r="D16" s="167">
        <v>0</v>
      </c>
      <c r="E16" s="167">
        <v>2</v>
      </c>
      <c r="F16" s="167">
        <v>16</v>
      </c>
      <c r="G16" s="167">
        <v>0</v>
      </c>
      <c r="H16" s="167">
        <v>0</v>
      </c>
      <c r="I16" s="167">
        <v>16</v>
      </c>
      <c r="J16" s="253">
        <f>SUM(I16,H16,G16,E16,D16)</f>
        <v>18</v>
      </c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</row>
    <row r="17" s="104" customFormat="1" ht="23.25" customHeight="1" spans="1:21">
      <c r="A17" s="168" t="s">
        <v>844</v>
      </c>
      <c r="B17" s="168"/>
      <c r="C17" s="168"/>
      <c r="D17" s="169">
        <f t="shared" ref="D17:I17" si="1">SUM(D13,D16)</f>
        <v>377</v>
      </c>
      <c r="E17" s="169">
        <f t="shared" si="1"/>
        <v>30</v>
      </c>
      <c r="F17" s="169">
        <f t="shared" si="1"/>
        <v>23</v>
      </c>
      <c r="G17" s="169">
        <f t="shared" si="1"/>
        <v>5</v>
      </c>
      <c r="H17" s="169">
        <f t="shared" si="1"/>
        <v>0</v>
      </c>
      <c r="I17" s="169">
        <f t="shared" si="1"/>
        <v>17</v>
      </c>
      <c r="J17" s="255">
        <f>SUM(J14:J16)</f>
        <v>429</v>
      </c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</row>
    <row r="18" s="104" customFormat="1" ht="23.25" customHeight="1" spans="1:22">
      <c r="A18" s="170"/>
      <c r="B18" s="170"/>
      <c r="C18" s="171"/>
      <c r="D18" s="172"/>
      <c r="E18" s="172"/>
      <c r="F18" s="173"/>
      <c r="G18" s="174"/>
      <c r="H18" s="174"/>
      <c r="I18" s="174"/>
      <c r="J18" s="174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</row>
    <row r="19" s="104" customFormat="1" ht="24" customHeight="1" spans="1:22">
      <c r="A19" s="146"/>
      <c r="B19" s="175" t="s">
        <v>845</v>
      </c>
      <c r="C19" s="175"/>
      <c r="D19" s="176">
        <f>SUM(J17)</f>
        <v>429</v>
      </c>
      <c r="E19" s="177"/>
      <c r="F19" s="178"/>
      <c r="G19" s="179"/>
      <c r="H19" s="179"/>
      <c r="I19" s="179"/>
      <c r="J19" s="179"/>
      <c r="K19" s="147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</row>
    <row r="20" s="104" customFormat="1" ht="15" customHeight="1" spans="1:22">
      <c r="A20" s="146"/>
      <c r="B20" s="98"/>
      <c r="C20" s="94"/>
      <c r="D20" s="147"/>
      <c r="E20" s="147"/>
      <c r="F20" s="159"/>
      <c r="G20" s="147"/>
      <c r="H20" s="147"/>
      <c r="I20" s="147"/>
      <c r="J20" s="147"/>
      <c r="K20" s="256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</row>
    <row r="21" s="104" customFormat="1" ht="36.75" customHeight="1" spans="1:22">
      <c r="A21" s="180" t="s">
        <v>73</v>
      </c>
      <c r="B21" s="181" t="s">
        <v>826</v>
      </c>
      <c r="C21" s="182" t="s">
        <v>827</v>
      </c>
      <c r="D21" s="160" t="s">
        <v>846</v>
      </c>
      <c r="E21" s="160" t="s">
        <v>847</v>
      </c>
      <c r="F21" s="160" t="s">
        <v>848</v>
      </c>
      <c r="G21" s="160" t="s">
        <v>849</v>
      </c>
      <c r="H21" s="160" t="s">
        <v>850</v>
      </c>
      <c r="I21" s="160" t="s">
        <v>851</v>
      </c>
      <c r="J21" s="160"/>
      <c r="K21" s="147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</row>
    <row r="22" s="148" customFormat="1" customHeight="1" spans="1:22">
      <c r="A22" s="180"/>
      <c r="B22" s="181"/>
      <c r="C22" s="182"/>
      <c r="D22" s="160"/>
      <c r="E22" s="160"/>
      <c r="F22" s="160"/>
      <c r="G22" s="160"/>
      <c r="H22" s="160"/>
      <c r="I22" s="160"/>
      <c r="J22" s="160"/>
      <c r="K22" s="257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</row>
    <row r="23" s="148" customFormat="1" ht="29.25" customHeight="1" spans="1:27">
      <c r="A23" s="183" t="s">
        <v>852</v>
      </c>
      <c r="B23" s="184" t="s">
        <v>853</v>
      </c>
      <c r="C23" s="185" t="s">
        <v>837</v>
      </c>
      <c r="D23" s="186">
        <f t="shared" ref="D23:H23" si="2">SUM(D24:D25)</f>
        <v>98</v>
      </c>
      <c r="E23" s="186">
        <f t="shared" si="2"/>
        <v>2656</v>
      </c>
      <c r="F23" s="186">
        <f t="shared" si="2"/>
        <v>3038</v>
      </c>
      <c r="G23" s="186">
        <f t="shared" si="2"/>
        <v>0</v>
      </c>
      <c r="H23" s="186">
        <f t="shared" si="2"/>
        <v>3008</v>
      </c>
      <c r="I23" s="258"/>
      <c r="J23" s="258"/>
      <c r="K23" s="257"/>
      <c r="L23" s="200"/>
      <c r="M23" s="200"/>
      <c r="N23" s="200"/>
      <c r="O23" s="200"/>
      <c r="P23" s="259"/>
      <c r="Q23" s="200"/>
      <c r="R23" s="200"/>
      <c r="S23" s="200"/>
      <c r="T23" s="200"/>
      <c r="U23" s="200"/>
      <c r="V23" s="200"/>
      <c r="W23" s="274"/>
      <c r="X23" s="274"/>
      <c r="Y23" s="274"/>
      <c r="Z23" s="274"/>
      <c r="AA23" s="200"/>
    </row>
    <row r="24" s="104" customFormat="1" ht="23.25" customHeight="1" spans="1:27">
      <c r="A24" s="187" t="s">
        <v>854</v>
      </c>
      <c r="B24" s="184"/>
      <c r="C24" s="188" t="s">
        <v>839</v>
      </c>
      <c r="D24" s="189">
        <v>68</v>
      </c>
      <c r="E24" s="190">
        <v>1985</v>
      </c>
      <c r="F24" s="186">
        <f>D24*D29</f>
        <v>2108</v>
      </c>
      <c r="G24" s="191">
        <v>0</v>
      </c>
      <c r="H24" s="191">
        <v>2095</v>
      </c>
      <c r="I24" s="260" t="s">
        <v>855</v>
      </c>
      <c r="J24" s="260"/>
      <c r="K24" s="261"/>
      <c r="L24" s="111"/>
      <c r="M24" s="111"/>
      <c r="N24" s="111"/>
      <c r="O24" s="111"/>
      <c r="P24" s="259"/>
      <c r="Q24" s="111"/>
      <c r="R24" s="111"/>
      <c r="S24" s="111"/>
      <c r="T24" s="111"/>
      <c r="W24" s="274"/>
      <c r="X24" s="274"/>
      <c r="Y24" s="274"/>
      <c r="Z24" s="274"/>
      <c r="AA24" s="111"/>
    </row>
    <row r="25" s="104" customFormat="1" ht="23.25" customHeight="1" spans="1:27">
      <c r="A25" s="187" t="s">
        <v>856</v>
      </c>
      <c r="B25" s="184"/>
      <c r="C25" s="188" t="s">
        <v>841</v>
      </c>
      <c r="D25" s="189">
        <v>30</v>
      </c>
      <c r="E25" s="190">
        <v>671</v>
      </c>
      <c r="F25" s="186">
        <f>D25*D29</f>
        <v>930</v>
      </c>
      <c r="G25" s="191">
        <v>0</v>
      </c>
      <c r="H25" s="191">
        <v>913</v>
      </c>
      <c r="I25" s="260" t="s">
        <v>855</v>
      </c>
      <c r="J25" s="260"/>
      <c r="K25" s="261"/>
      <c r="L25" s="111"/>
      <c r="M25" s="111"/>
      <c r="N25" s="111"/>
      <c r="O25" s="111"/>
      <c r="P25" s="259"/>
      <c r="Q25" s="111"/>
      <c r="R25" s="111"/>
      <c r="S25" s="111"/>
      <c r="T25" s="111"/>
      <c r="W25" s="275"/>
      <c r="X25" s="274"/>
      <c r="Y25" s="274"/>
      <c r="Z25" s="274"/>
      <c r="AA25" s="111"/>
    </row>
    <row r="26" s="104" customFormat="1" ht="23.25" customHeight="1" spans="1:27">
      <c r="A26" s="187" t="s">
        <v>857</v>
      </c>
      <c r="B26" s="184"/>
      <c r="C26" s="185" t="s">
        <v>843</v>
      </c>
      <c r="D26" s="186">
        <v>10</v>
      </c>
      <c r="E26" s="190">
        <v>302</v>
      </c>
      <c r="F26" s="186">
        <f>D26*D29</f>
        <v>310</v>
      </c>
      <c r="G26" s="191">
        <v>2</v>
      </c>
      <c r="H26" s="191">
        <v>310</v>
      </c>
      <c r="I26" s="262"/>
      <c r="J26" s="262"/>
      <c r="K26" s="111"/>
      <c r="L26" s="111"/>
      <c r="M26" s="111"/>
      <c r="N26" s="111"/>
      <c r="O26" s="111"/>
      <c r="P26" s="200"/>
      <c r="Q26" s="111"/>
      <c r="R26" s="111"/>
      <c r="S26" s="111"/>
      <c r="T26" s="111"/>
      <c r="W26" s="275"/>
      <c r="X26" s="274"/>
      <c r="Y26" s="274"/>
      <c r="Z26" s="274"/>
      <c r="AA26" s="111"/>
    </row>
    <row r="27" s="104" customFormat="1" ht="23.25" customHeight="1" spans="1:27">
      <c r="A27" s="192" t="s">
        <v>844</v>
      </c>
      <c r="B27" s="192"/>
      <c r="C27" s="192"/>
      <c r="D27" s="169">
        <f>SUM(D26:D26,D23)</f>
        <v>108</v>
      </c>
      <c r="E27" s="169">
        <f t="shared" ref="E27:H27" si="3">SUM(E23,E26)</f>
        <v>2958</v>
      </c>
      <c r="F27" s="169">
        <f>SUM(F24:F26)</f>
        <v>3348</v>
      </c>
      <c r="G27" s="169">
        <f t="shared" si="3"/>
        <v>2</v>
      </c>
      <c r="H27" s="169">
        <f t="shared" si="3"/>
        <v>3318</v>
      </c>
      <c r="I27" s="169"/>
      <c r="J27" s="169"/>
      <c r="K27" s="111"/>
      <c r="L27" s="111"/>
      <c r="M27" s="111"/>
      <c r="N27" s="111"/>
      <c r="O27" s="232"/>
      <c r="P27" s="111"/>
      <c r="Q27" s="111"/>
      <c r="R27" s="111"/>
      <c r="S27" s="111"/>
      <c r="T27" s="111"/>
      <c r="W27" s="111"/>
      <c r="X27" s="111"/>
      <c r="Y27" s="111"/>
      <c r="Z27" s="111"/>
      <c r="AA27" s="111"/>
    </row>
    <row r="28" s="149" customFormat="1" ht="23.25" customHeight="1" spans="1:27">
      <c r="A28" s="170"/>
      <c r="B28" s="170"/>
      <c r="C28" s="171"/>
      <c r="D28" s="172"/>
      <c r="E28" s="172"/>
      <c r="F28" s="193" t="s">
        <v>858</v>
      </c>
      <c r="G28" s="194"/>
      <c r="H28" s="174"/>
      <c r="I28" s="147"/>
      <c r="J28" s="147"/>
      <c r="K28" s="159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3"/>
      <c r="AA28" s="263"/>
    </row>
    <row r="29" s="104" customFormat="1" ht="20.25" spans="1:22">
      <c r="A29" s="111"/>
      <c r="B29" s="111"/>
      <c r="C29" s="195" t="s">
        <v>859</v>
      </c>
      <c r="D29" s="196">
        <v>31</v>
      </c>
      <c r="E29" s="197"/>
      <c r="F29" s="198"/>
      <c r="G29" s="198"/>
      <c r="H29" s="198"/>
      <c r="I29" s="147"/>
      <c r="J29" s="147"/>
      <c r="K29" s="147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</row>
    <row r="30" s="104" customFormat="1" ht="12.75" customHeight="1" spans="1:22">
      <c r="A30" s="111"/>
      <c r="B30" s="111"/>
      <c r="C30" s="195"/>
      <c r="D30" s="196"/>
      <c r="E30" s="197"/>
      <c r="F30" s="199"/>
      <c r="G30" s="198"/>
      <c r="H30" s="198"/>
      <c r="I30" s="147"/>
      <c r="J30" s="147"/>
      <c r="K30" s="147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</row>
    <row r="31" s="104" customFormat="1" ht="16.9" customHeight="1" spans="1:22">
      <c r="A31" s="111"/>
      <c r="B31" s="111"/>
      <c r="C31" s="200"/>
      <c r="D31" s="111"/>
      <c r="E31" s="111"/>
      <c r="F31" s="159"/>
      <c r="G31" s="111"/>
      <c r="H31" s="95"/>
      <c r="I31" s="147"/>
      <c r="J31" s="147"/>
      <c r="K31" s="147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</row>
    <row r="32" s="104" customFormat="1" ht="16.9" customHeight="1" spans="1:22">
      <c r="A32" s="111"/>
      <c r="B32" s="111"/>
      <c r="C32" s="200"/>
      <c r="D32" s="111"/>
      <c r="E32" s="111"/>
      <c r="F32" s="159"/>
      <c r="G32" s="111"/>
      <c r="H32" s="95"/>
      <c r="I32" s="147"/>
      <c r="J32" s="147"/>
      <c r="K32" s="147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</row>
    <row r="33" s="104" customFormat="1" ht="16.9" customHeight="1" spans="1:22">
      <c r="A33" s="111"/>
      <c r="B33" s="111"/>
      <c r="C33" s="200"/>
      <c r="D33" s="111"/>
      <c r="E33" s="111"/>
      <c r="F33" s="159"/>
      <c r="G33" s="111"/>
      <c r="H33" s="95"/>
      <c r="I33" s="147"/>
      <c r="J33" s="147"/>
      <c r="K33" s="147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</row>
    <row r="34" ht="42.6" customHeight="1" spans="1:18">
      <c r="A34" s="201"/>
      <c r="B34" s="202"/>
      <c r="C34" s="203"/>
      <c r="D34" s="203"/>
      <c r="E34" s="203"/>
      <c r="F34" s="203"/>
      <c r="G34" s="203"/>
      <c r="H34" s="203"/>
      <c r="I34" s="98"/>
      <c r="J34" s="98"/>
      <c r="K34" s="98"/>
      <c r="L34" s="98"/>
      <c r="M34" s="98"/>
      <c r="N34" s="98"/>
      <c r="O34" s="98"/>
      <c r="P34" s="98"/>
      <c r="Q34" s="98"/>
      <c r="R34" s="98"/>
    </row>
    <row r="35" ht="22.5" customHeight="1" spans="1:18">
      <c r="A35" s="204" t="s">
        <v>860</v>
      </c>
      <c r="B35" s="205" t="s">
        <v>861</v>
      </c>
      <c r="C35" s="205"/>
      <c r="D35" s="206"/>
      <c r="F35" s="206"/>
      <c r="G35" s="207"/>
      <c r="H35" s="208"/>
      <c r="I35" s="264"/>
      <c r="J35" s="98"/>
      <c r="K35" s="98"/>
      <c r="L35" s="98"/>
      <c r="M35" s="98"/>
      <c r="N35" s="98"/>
      <c r="O35" s="98"/>
      <c r="P35" s="98"/>
      <c r="Q35" s="98"/>
      <c r="R35" s="98"/>
    </row>
    <row r="36" ht="22.5" customHeight="1" spans="1:16">
      <c r="A36" s="209" t="s">
        <v>862</v>
      </c>
      <c r="B36" s="209"/>
      <c r="C36" s="210" t="s">
        <v>863</v>
      </c>
      <c r="D36" s="211" t="s">
        <v>864</v>
      </c>
      <c r="E36" s="210" t="s">
        <v>865</v>
      </c>
      <c r="F36" s="212" t="s">
        <v>866</v>
      </c>
      <c r="G36" s="212"/>
      <c r="H36" s="213" t="s">
        <v>867</v>
      </c>
      <c r="I36" s="206"/>
      <c r="J36" s="98"/>
      <c r="K36" s="98"/>
      <c r="L36" s="98"/>
      <c r="M36" s="98"/>
      <c r="N36" s="98"/>
      <c r="O36" s="98"/>
      <c r="P36" s="98"/>
    </row>
    <row r="37" ht="33.75" customHeight="1" spans="1:20">
      <c r="A37" s="209"/>
      <c r="B37" s="209"/>
      <c r="C37" s="210"/>
      <c r="D37" s="211"/>
      <c r="E37" s="210"/>
      <c r="F37" s="214" t="s">
        <v>868</v>
      </c>
      <c r="G37" s="214" t="s">
        <v>869</v>
      </c>
      <c r="H37" s="213"/>
      <c r="I37" s="206"/>
      <c r="K37" s="98"/>
      <c r="L37" s="98"/>
      <c r="M37" s="98"/>
      <c r="N37" s="98"/>
      <c r="O37" s="98"/>
      <c r="P37" s="98"/>
      <c r="Q37" s="98"/>
      <c r="R37" s="98"/>
      <c r="S37" s="98"/>
      <c r="T37" s="98"/>
    </row>
    <row r="38" ht="29.25" customHeight="1" spans="1:20">
      <c r="A38" s="215" t="s">
        <v>839</v>
      </c>
      <c r="B38" s="215" t="s">
        <v>839</v>
      </c>
      <c r="C38" s="216">
        <f t="shared" ref="C38:C41" si="4">IF(E24=0,0,E24/F24)</f>
        <v>0.941650853889943</v>
      </c>
      <c r="D38" s="217">
        <f>IF(E23=0,0,E23/J13)</f>
        <v>6.46228710462287</v>
      </c>
      <c r="E38" s="218">
        <f>IF(D23=0,0,(J13+F13)/D23)</f>
        <v>4.26530612244898</v>
      </c>
      <c r="F38" s="216">
        <f t="shared" ref="F38:F40" si="5">IF(H13+I13=0,0,(H13+I13)/$D$19)</f>
        <v>0.00233100233100233</v>
      </c>
      <c r="G38" s="216">
        <f>IF(I13=0,0,I13/$D$19)</f>
        <v>0.00233100233100233</v>
      </c>
      <c r="H38" s="216">
        <f t="shared" ref="H38:H41" si="6">IF(G24=0,0,G24/$D$19)</f>
        <v>0</v>
      </c>
      <c r="I38" s="265"/>
      <c r="J38" s="266"/>
      <c r="K38" s="98"/>
      <c r="L38" s="98"/>
      <c r="M38" s="98"/>
      <c r="N38" s="98"/>
      <c r="O38" s="98"/>
      <c r="P38" s="98"/>
      <c r="Q38" s="98"/>
      <c r="R38" s="98"/>
      <c r="S38" s="98"/>
      <c r="T38" s="98"/>
    </row>
    <row r="39" ht="29.25" customHeight="1" spans="1:20">
      <c r="A39" s="215" t="s">
        <v>841</v>
      </c>
      <c r="B39" s="215" t="s">
        <v>841</v>
      </c>
      <c r="C39" s="216">
        <f t="shared" si="4"/>
        <v>0.721505376344086</v>
      </c>
      <c r="D39" s="217">
        <f>IF(E24=0,0,E24/J14)</f>
        <v>7.54752851711027</v>
      </c>
      <c r="E39" s="218">
        <f>IF(D24=0,0,(J14+F14)/D24)</f>
        <v>3.97058823529412</v>
      </c>
      <c r="F39" s="216">
        <f t="shared" si="5"/>
        <v>0.00233100233100233</v>
      </c>
      <c r="G39" s="216">
        <f>IF(I14=0,0,I14/$D$19)</f>
        <v>0.00233100233100233</v>
      </c>
      <c r="H39" s="216">
        <f t="shared" si="6"/>
        <v>0</v>
      </c>
      <c r="I39" s="265"/>
      <c r="J39" s="266"/>
      <c r="K39" s="98"/>
      <c r="L39" s="98"/>
      <c r="M39" s="98"/>
      <c r="N39" s="98"/>
      <c r="O39" s="98"/>
      <c r="P39" s="98"/>
      <c r="Q39" s="98"/>
      <c r="R39" s="98"/>
      <c r="S39" s="98"/>
      <c r="T39" s="98"/>
    </row>
    <row r="40" s="112" customFormat="1" ht="29.25" customHeight="1" spans="1:20">
      <c r="A40" s="215" t="s">
        <v>870</v>
      </c>
      <c r="B40" s="215" t="s">
        <v>870</v>
      </c>
      <c r="C40" s="219">
        <f t="shared" si="4"/>
        <v>0.974193548387097</v>
      </c>
      <c r="D40" s="220">
        <f>IF(E26=0,0,E26/J16)</f>
        <v>16.7777777777778</v>
      </c>
      <c r="E40" s="221">
        <f>IF(D26=0,0,(J16+F16)/D26)</f>
        <v>3.4</v>
      </c>
      <c r="F40" s="216">
        <f t="shared" si="5"/>
        <v>0</v>
      </c>
      <c r="G40" s="219">
        <f>IF(I16=0,0,I16/$D$19)</f>
        <v>0.0372960372960373</v>
      </c>
      <c r="H40" s="219">
        <f t="shared" si="6"/>
        <v>0.00466200466200466</v>
      </c>
      <c r="I40" s="267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</row>
    <row r="41" s="112" customFormat="1" ht="29.25" customHeight="1" spans="1:20">
      <c r="A41" s="222" t="s">
        <v>871</v>
      </c>
      <c r="B41" s="222"/>
      <c r="C41" s="223">
        <f t="shared" si="4"/>
        <v>0.883512544802867</v>
      </c>
      <c r="D41" s="224">
        <f>IF(E27=0,0,E27/(D19))</f>
        <v>6.89510489510489</v>
      </c>
      <c r="E41" s="225">
        <f>IF(D27=0,0,(D19+F17)/D27)</f>
        <v>4.18518518518519</v>
      </c>
      <c r="F41" s="226">
        <f>IF(H17+I17=0,0,(H17+I17)/$D$19)</f>
        <v>0.0396270396270396</v>
      </c>
      <c r="G41" s="226">
        <f>IF(I17=0,0,I17/$D$19)</f>
        <v>0.0396270396270396</v>
      </c>
      <c r="H41" s="227">
        <f t="shared" si="6"/>
        <v>0.00466200466200466</v>
      </c>
      <c r="I41" s="267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</row>
    <row r="42" s="112" customFormat="1" ht="27.75" customHeight="1" spans="1:20">
      <c r="A42" s="111"/>
      <c r="B42" s="228"/>
      <c r="C42" s="229"/>
      <c r="D42" s="230"/>
      <c r="E42" s="230"/>
      <c r="F42" s="230"/>
      <c r="G42" s="230"/>
      <c r="H42" s="231"/>
      <c r="I42" s="268"/>
      <c r="J42" s="269"/>
      <c r="K42" s="269"/>
      <c r="L42" s="83"/>
      <c r="M42" s="83"/>
      <c r="N42" s="83"/>
      <c r="O42" s="83"/>
      <c r="P42" s="83"/>
      <c r="Q42" s="83"/>
      <c r="R42" s="83"/>
      <c r="S42" s="83"/>
      <c r="T42" s="83"/>
    </row>
    <row r="43" s="104" customFormat="1" ht="35.25" customHeight="1" spans="1:22">
      <c r="A43" s="111"/>
      <c r="B43" s="228"/>
      <c r="C43" s="229"/>
      <c r="D43" s="232"/>
      <c r="E43" s="229"/>
      <c r="F43" s="233"/>
      <c r="G43" s="234"/>
      <c r="H43" s="144"/>
      <c r="I43" s="206"/>
      <c r="J43" s="270"/>
      <c r="K43" s="270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</row>
    <row r="44" s="150" customFormat="1" ht="33" customHeight="1" spans="1:22">
      <c r="A44" s="111"/>
      <c r="B44" s="111"/>
      <c r="C44" s="229"/>
      <c r="D44" s="229"/>
      <c r="E44" s="229"/>
      <c r="F44" s="234"/>
      <c r="G44" s="144"/>
      <c r="H44" s="144"/>
      <c r="I44" s="206"/>
      <c r="J44" s="147"/>
      <c r="K44" s="147"/>
      <c r="L44" s="271"/>
      <c r="M44" s="271"/>
      <c r="N44" s="271"/>
      <c r="O44" s="271"/>
      <c r="P44" s="271"/>
      <c r="Q44" s="271"/>
      <c r="R44" s="271"/>
      <c r="S44" s="271"/>
      <c r="T44" s="271"/>
      <c r="U44" s="271"/>
      <c r="V44" s="271"/>
    </row>
    <row r="45" s="150" customFormat="1" ht="24.95" customHeight="1" spans="1:22">
      <c r="A45" s="111"/>
      <c r="B45" s="111"/>
      <c r="C45" s="87" t="s">
        <v>872</v>
      </c>
      <c r="D45" s="87"/>
      <c r="E45" s="87"/>
      <c r="F45" s="87"/>
      <c r="G45" s="144"/>
      <c r="H45" s="144"/>
      <c r="I45" s="147"/>
      <c r="J45" s="147"/>
      <c r="K45" s="147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</row>
    <row r="46" s="150" customFormat="1" ht="24.75" customHeight="1" spans="1:22">
      <c r="A46" s="111"/>
      <c r="B46" s="111"/>
      <c r="C46" s="89"/>
      <c r="D46" s="89"/>
      <c r="E46" s="89"/>
      <c r="F46" s="235"/>
      <c r="G46" s="147"/>
      <c r="H46" s="147"/>
      <c r="I46" s="147"/>
      <c r="J46" s="147"/>
      <c r="K46" s="147"/>
      <c r="L46" s="271"/>
      <c r="M46" s="271"/>
      <c r="N46" s="271"/>
      <c r="O46" s="271"/>
      <c r="P46" s="271"/>
      <c r="Q46" s="271"/>
      <c r="R46" s="271"/>
      <c r="S46" s="271"/>
      <c r="T46" s="271"/>
      <c r="U46" s="271"/>
      <c r="V46" s="271"/>
    </row>
    <row r="47" s="104" customFormat="1" ht="20.45" customHeight="1" spans="1:22">
      <c r="A47" s="236" t="s">
        <v>146</v>
      </c>
      <c r="B47" s="236"/>
      <c r="C47" s="33" t="s">
        <v>342</v>
      </c>
      <c r="D47" s="33"/>
      <c r="E47" s="147"/>
      <c r="F47" s="159"/>
      <c r="G47" s="237"/>
      <c r="H47" s="237"/>
      <c r="I47" s="147"/>
      <c r="J47" s="147"/>
      <c r="K47" s="147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</row>
    <row r="48" s="104" customFormat="1" ht="20.45" customHeight="1" spans="1:22">
      <c r="A48" s="238"/>
      <c r="B48" s="239" t="s">
        <v>24</v>
      </c>
      <c r="C48" s="33" t="s">
        <v>343</v>
      </c>
      <c r="D48" s="33"/>
      <c r="E48" s="147"/>
      <c r="F48" s="159"/>
      <c r="G48" s="237"/>
      <c r="H48" s="237"/>
      <c r="I48" s="147"/>
      <c r="J48" s="147"/>
      <c r="K48" s="147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</row>
    <row r="49" s="104" customFormat="1" ht="20.45" customHeight="1" spans="1:22">
      <c r="A49" s="238"/>
      <c r="B49" s="239" t="s">
        <v>26</v>
      </c>
      <c r="C49" s="35" t="s">
        <v>344</v>
      </c>
      <c r="D49" s="35"/>
      <c r="E49" s="147"/>
      <c r="F49" s="159"/>
      <c r="G49" s="237"/>
      <c r="H49" s="237"/>
      <c r="I49" s="147"/>
      <c r="J49" s="147"/>
      <c r="K49" s="147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</row>
    <row r="50" s="104" customFormat="1" ht="19.5" spans="1:22">
      <c r="A50" s="238"/>
      <c r="B50" s="239" t="s">
        <v>28</v>
      </c>
      <c r="C50" s="36" t="s">
        <v>345</v>
      </c>
      <c r="D50" s="36"/>
      <c r="E50" s="147"/>
      <c r="F50" s="159"/>
      <c r="G50" s="237"/>
      <c r="H50" s="237"/>
      <c r="I50" s="147"/>
      <c r="J50" s="147"/>
      <c r="K50" s="147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</row>
    <row r="51" s="104" customFormat="1" spans="1:22">
      <c r="A51" s="146"/>
      <c r="B51" s="98"/>
      <c r="C51" s="94"/>
      <c r="D51" s="147"/>
      <c r="E51" s="147"/>
      <c r="F51" s="159"/>
      <c r="G51" s="147"/>
      <c r="H51" s="147"/>
      <c r="I51" s="147"/>
      <c r="J51" s="147"/>
      <c r="K51" s="147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</row>
    <row r="52" s="104" customFormat="1" spans="1:22">
      <c r="A52" s="146"/>
      <c r="B52" s="98"/>
      <c r="C52" s="94"/>
      <c r="D52" s="147"/>
      <c r="E52" s="147"/>
      <c r="F52" s="159"/>
      <c r="G52" s="147"/>
      <c r="H52" s="147"/>
      <c r="I52" s="147"/>
      <c r="J52" s="147"/>
      <c r="K52" s="147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</row>
    <row r="53" s="104" customFormat="1" spans="1:22">
      <c r="A53" s="146"/>
      <c r="B53" s="98"/>
      <c r="C53" s="94"/>
      <c r="D53" s="147"/>
      <c r="E53" s="147"/>
      <c r="F53" s="159"/>
      <c r="G53" s="147"/>
      <c r="H53" s="147"/>
      <c r="I53" s="147"/>
      <c r="J53" s="147"/>
      <c r="K53" s="147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</row>
    <row r="54" s="104" customFormat="1" ht="118.15" customHeight="1" spans="1:22">
      <c r="A54" s="146"/>
      <c r="B54" s="98"/>
      <c r="C54" s="94"/>
      <c r="D54" s="147"/>
      <c r="E54" s="147"/>
      <c r="F54" s="159"/>
      <c r="G54" s="147"/>
      <c r="H54" s="147"/>
      <c r="I54" s="147"/>
      <c r="J54" s="147"/>
      <c r="K54" s="147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</row>
    <row r="55" s="104" customFormat="1" hidden="1" spans="1:22">
      <c r="A55" s="146"/>
      <c r="B55" s="98"/>
      <c r="C55" s="94"/>
      <c r="D55" s="147"/>
      <c r="E55" s="147"/>
      <c r="F55" s="159"/>
      <c r="G55" s="147"/>
      <c r="H55" s="147"/>
      <c r="I55" s="147"/>
      <c r="J55" s="147"/>
      <c r="K55" s="147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</row>
    <row r="56" s="151" customFormat="1" ht="15" hidden="1" spans="1:22">
      <c r="A56" s="240"/>
      <c r="B56" s="241" t="s">
        <v>873</v>
      </c>
      <c r="C56" s="242"/>
      <c r="D56" s="243"/>
      <c r="E56" s="243"/>
      <c r="F56" s="244"/>
      <c r="G56" s="243"/>
      <c r="H56" s="243"/>
      <c r="I56" s="243"/>
      <c r="J56" s="251"/>
      <c r="K56" s="251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</row>
    <row r="57" s="151" customFormat="1" ht="14.45" hidden="1" customHeight="1" spans="1:22">
      <c r="A57" s="240"/>
      <c r="B57" s="245" t="s">
        <v>874</v>
      </c>
      <c r="C57" s="246" t="s">
        <v>875</v>
      </c>
      <c r="D57" s="246" t="s">
        <v>876</v>
      </c>
      <c r="E57" s="246" t="s">
        <v>877</v>
      </c>
      <c r="F57" s="246" t="s">
        <v>878</v>
      </c>
      <c r="G57" s="246" t="s">
        <v>879</v>
      </c>
      <c r="H57" s="246" t="s">
        <v>880</v>
      </c>
      <c r="I57" s="243"/>
      <c r="K57" s="251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</row>
    <row r="58" s="151" customFormat="1" ht="15.6" hidden="1" customHeight="1" spans="1:22">
      <c r="A58" s="240"/>
      <c r="B58" s="245"/>
      <c r="C58" s="247" t="s">
        <v>881</v>
      </c>
      <c r="D58" s="247" t="s">
        <v>882</v>
      </c>
      <c r="E58" s="247" t="s">
        <v>883</v>
      </c>
      <c r="F58" s="247" t="s">
        <v>884</v>
      </c>
      <c r="G58" s="247" t="s">
        <v>885</v>
      </c>
      <c r="H58" s="247" t="s">
        <v>886</v>
      </c>
      <c r="I58" s="243"/>
      <c r="K58" s="251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</row>
    <row r="59" s="151" customFormat="1" ht="13.9" hidden="1" customHeight="1" spans="1:22">
      <c r="A59" s="240"/>
      <c r="B59" s="245"/>
      <c r="C59" s="248" t="s">
        <v>863</v>
      </c>
      <c r="D59" s="248" t="s">
        <v>864</v>
      </c>
      <c r="E59" s="248" t="s">
        <v>865</v>
      </c>
      <c r="F59" s="248" t="s">
        <v>887</v>
      </c>
      <c r="G59" s="248" t="s">
        <v>888</v>
      </c>
      <c r="H59" s="248" t="s">
        <v>867</v>
      </c>
      <c r="I59" s="243"/>
      <c r="J59" s="251"/>
      <c r="K59" s="251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</row>
    <row r="60" s="151" customFormat="1" ht="14.25" hidden="1" spans="1:22">
      <c r="A60" s="240"/>
      <c r="B60" s="249"/>
      <c r="C60" s="250"/>
      <c r="D60" s="251"/>
      <c r="E60" s="251"/>
      <c r="F60" s="252"/>
      <c r="G60" s="251"/>
      <c r="H60" s="251"/>
      <c r="I60" s="251"/>
      <c r="J60" s="251"/>
      <c r="K60" s="251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</row>
    <row r="61" s="151" customFormat="1" ht="14.25" hidden="1" spans="1:22">
      <c r="A61" s="240"/>
      <c r="B61" s="249"/>
      <c r="C61" s="250"/>
      <c r="D61" s="251"/>
      <c r="E61" s="251"/>
      <c r="F61" s="252"/>
      <c r="G61" s="251"/>
      <c r="H61" s="251"/>
      <c r="I61" s="251"/>
      <c r="J61" s="251"/>
      <c r="K61" s="251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</row>
    <row r="62" s="151" customFormat="1" ht="15.6" hidden="1" customHeight="1" spans="1:22">
      <c r="A62" s="240"/>
      <c r="B62" s="249"/>
      <c r="C62" s="250"/>
      <c r="D62" s="251"/>
      <c r="E62" s="251"/>
      <c r="F62" s="252"/>
      <c r="G62" s="251"/>
      <c r="H62" s="251"/>
      <c r="I62" s="251"/>
      <c r="J62" s="251"/>
      <c r="K62" s="251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</row>
    <row r="63" s="151" customFormat="1" ht="14.25" hidden="1" spans="1:22">
      <c r="A63" s="240"/>
      <c r="B63" s="249"/>
      <c r="C63" s="250"/>
      <c r="D63" s="251"/>
      <c r="E63" s="251"/>
      <c r="F63" s="252"/>
      <c r="G63" s="251"/>
      <c r="H63" s="251"/>
      <c r="I63" s="251"/>
      <c r="J63" s="251"/>
      <c r="K63" s="251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</row>
    <row r="64" s="104" customFormat="1" hidden="1" spans="1:22">
      <c r="A64" s="146"/>
      <c r="B64" s="98"/>
      <c r="C64" s="94"/>
      <c r="D64" s="147"/>
      <c r="E64" s="147"/>
      <c r="F64" s="159"/>
      <c r="G64" s="147"/>
      <c r="H64" s="147"/>
      <c r="I64" s="147"/>
      <c r="J64" s="273"/>
      <c r="K64" s="147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</row>
    <row r="65" s="104" customFormat="1" hidden="1" spans="1:22">
      <c r="A65" s="146"/>
      <c r="B65" s="98"/>
      <c r="C65" s="94"/>
      <c r="D65" s="147"/>
      <c r="E65" s="147"/>
      <c r="F65" s="159"/>
      <c r="G65" s="147"/>
      <c r="H65" s="147"/>
      <c r="I65" s="147"/>
      <c r="J65" s="273"/>
      <c r="K65" s="273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</row>
    <row r="66" s="104" customFormat="1" hidden="1" spans="1:22">
      <c r="A66" s="146"/>
      <c r="B66" s="98"/>
      <c r="C66" s="94"/>
      <c r="D66" s="147"/>
      <c r="E66" s="273"/>
      <c r="F66" s="276"/>
      <c r="G66" s="147"/>
      <c r="H66" s="147"/>
      <c r="I66" s="147"/>
      <c r="J66" s="273"/>
      <c r="K66" s="273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</row>
    <row r="67" s="104" customFormat="1" spans="1:22">
      <c r="A67" s="146"/>
      <c r="B67" s="98"/>
      <c r="C67" s="94"/>
      <c r="D67" s="147"/>
      <c r="E67" s="273"/>
      <c r="F67" s="276"/>
      <c r="G67" s="147"/>
      <c r="H67" s="147"/>
      <c r="I67" s="147"/>
      <c r="J67" s="273"/>
      <c r="K67" s="273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</row>
    <row r="68" s="104" customFormat="1" spans="1:11">
      <c r="A68" s="146"/>
      <c r="B68" s="98"/>
      <c r="C68" s="94"/>
      <c r="D68" s="147"/>
      <c r="E68" s="273"/>
      <c r="F68" s="276"/>
      <c r="G68" s="147"/>
      <c r="H68" s="147"/>
      <c r="I68" s="147"/>
      <c r="J68" s="273"/>
      <c r="K68" s="273"/>
    </row>
    <row r="69" s="104" customFormat="1" spans="1:11">
      <c r="A69" s="146"/>
      <c r="B69" s="98"/>
      <c r="C69" s="94"/>
      <c r="D69" s="147"/>
      <c r="E69" s="273"/>
      <c r="F69" s="276"/>
      <c r="G69" s="147"/>
      <c r="H69" s="147"/>
      <c r="I69" s="147"/>
      <c r="J69" s="273"/>
      <c r="K69" s="273"/>
    </row>
    <row r="70" s="104" customFormat="1" spans="1:11">
      <c r="A70" s="277"/>
      <c r="B70" s="103"/>
      <c r="C70" s="278"/>
      <c r="D70" s="273"/>
      <c r="E70" s="273"/>
      <c r="F70" s="276"/>
      <c r="G70" s="273"/>
      <c r="H70" s="273"/>
      <c r="I70" s="147"/>
      <c r="J70" s="273"/>
      <c r="K70" s="273"/>
    </row>
    <row r="71" s="104" customFormat="1" spans="1:11">
      <c r="A71" s="277"/>
      <c r="B71" s="103"/>
      <c r="C71" s="278"/>
      <c r="D71" s="273"/>
      <c r="E71" s="273"/>
      <c r="F71" s="276"/>
      <c r="G71" s="273"/>
      <c r="H71" s="273"/>
      <c r="I71" s="147"/>
      <c r="J71" s="273"/>
      <c r="K71" s="273"/>
    </row>
    <row r="72" s="104" customFormat="1" spans="1:11">
      <c r="A72" s="277"/>
      <c r="B72" s="103"/>
      <c r="C72" s="278"/>
      <c r="D72" s="273"/>
      <c r="E72" s="273"/>
      <c r="F72" s="276"/>
      <c r="G72" s="273"/>
      <c r="H72" s="273"/>
      <c r="I72" s="147"/>
      <c r="J72" s="273"/>
      <c r="K72" s="273"/>
    </row>
    <row r="73" s="104" customFormat="1" spans="1:11">
      <c r="A73" s="277"/>
      <c r="B73" s="103"/>
      <c r="C73" s="278"/>
      <c r="D73" s="273"/>
      <c r="E73" s="273"/>
      <c r="F73" s="276"/>
      <c r="G73" s="273"/>
      <c r="H73" s="273"/>
      <c r="I73" s="147"/>
      <c r="J73" s="273"/>
      <c r="K73" s="273"/>
    </row>
    <row r="121" ht="15.6" customHeight="1"/>
    <row r="130" ht="15.6" customHeight="1"/>
  </sheetData>
  <sheetProtection algorithmName="SHA-512" hashValue="13nCWoNcrMsYQdh4ax/H9PS2KFrXoelEoBk9Sid4v3oWNNI++FZFFrm2MnnAV2i4FPkZS2o+GkWTpt7dYj9giA==" saltValue="n+XOilECmLxv5vp2o6a0Dg==" spinCount="100000" sheet="1" formatCells="0" formatColumns="0" formatRows="0" objects="1" scenarios="1"/>
  <mergeCells count="54">
    <mergeCell ref="C3:D3"/>
    <mergeCell ref="C4:D4"/>
    <mergeCell ref="B10:C10"/>
    <mergeCell ref="A17:C17"/>
    <mergeCell ref="B19:C19"/>
    <mergeCell ref="G19:J19"/>
    <mergeCell ref="I23:J23"/>
    <mergeCell ref="W23:Z23"/>
    <mergeCell ref="I24:J24"/>
    <mergeCell ref="I25:J25"/>
    <mergeCell ref="I26:J26"/>
    <mergeCell ref="A27:C27"/>
    <mergeCell ref="I27:J27"/>
    <mergeCell ref="B35:C35"/>
    <mergeCell ref="F36:G36"/>
    <mergeCell ref="A38:B38"/>
    <mergeCell ref="A39:B39"/>
    <mergeCell ref="A40:B40"/>
    <mergeCell ref="A41:B41"/>
    <mergeCell ref="A47:B47"/>
    <mergeCell ref="C47:D47"/>
    <mergeCell ref="C48:D48"/>
    <mergeCell ref="C49:D49"/>
    <mergeCell ref="C50:D50"/>
    <mergeCell ref="A11:A12"/>
    <mergeCell ref="A21:A22"/>
    <mergeCell ref="B11:B12"/>
    <mergeCell ref="B13:B16"/>
    <mergeCell ref="B21:B22"/>
    <mergeCell ref="B23:B26"/>
    <mergeCell ref="B57:B59"/>
    <mergeCell ref="C11:C12"/>
    <mergeCell ref="C21:C22"/>
    <mergeCell ref="C29:C30"/>
    <mergeCell ref="C36:C37"/>
    <mergeCell ref="D11:D12"/>
    <mergeCell ref="D21:D22"/>
    <mergeCell ref="D29:D30"/>
    <mergeCell ref="D36:D37"/>
    <mergeCell ref="E11:E12"/>
    <mergeCell ref="E21:E22"/>
    <mergeCell ref="E29:E30"/>
    <mergeCell ref="E36:E37"/>
    <mergeCell ref="F11:F12"/>
    <mergeCell ref="F21:F22"/>
    <mergeCell ref="G11:G12"/>
    <mergeCell ref="G21:G22"/>
    <mergeCell ref="H11:H12"/>
    <mergeCell ref="H21:H22"/>
    <mergeCell ref="H36:H37"/>
    <mergeCell ref="I11:I12"/>
    <mergeCell ref="J11:J12"/>
    <mergeCell ref="I21:J22"/>
    <mergeCell ref="A36:B37"/>
  </mergeCells>
  <hyperlinks>
    <hyperlink ref="C50" r:id="rId2" display="coord.adm.hmv@fabamed.org.br"/>
  </hyperlinks>
  <printOptions horizontalCentered="1" verticalCentered="1"/>
  <pageMargins left="0.359722222222222" right="0" top="0" bottom="0" header="0.511811023622047" footer="0.511811023622047"/>
  <pageSetup paperSize="9" scale="43" orientation="portrait" horizontalDpi="300" verticalDpi="300"/>
  <headerFooter/>
  <rowBreaks count="1" manualBreakCount="1">
    <brk id="33" max="16383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V67"/>
  <sheetViews>
    <sheetView showGridLines="0" zoomScale="80" zoomScaleNormal="80" workbookViewId="0">
      <selection activeCell="A193" sqref="A193"/>
    </sheetView>
  </sheetViews>
  <sheetFormatPr defaultColWidth="9.14285714285714" defaultRowHeight="16.5"/>
  <cols>
    <col min="1" max="1" width="13.1428571428571" style="105" customWidth="1"/>
    <col min="2" max="2" width="11.4285714285714" style="105" customWidth="1"/>
    <col min="3" max="3" width="73.5714285714286" style="105" customWidth="1"/>
    <col min="4" max="4" width="17.1428571428571" style="105" customWidth="1"/>
    <col min="5" max="5" width="18.4285714285714" style="105" customWidth="1"/>
    <col min="6" max="1024" width="9.14285714285714" style="105"/>
  </cols>
  <sheetData>
    <row r="2" ht="20.25" customHeight="1" spans="3:5">
      <c r="C2" s="106" t="s">
        <v>30</v>
      </c>
      <c r="D2" s="91" t="s">
        <v>307</v>
      </c>
      <c r="E2" s="9" t="s">
        <v>2</v>
      </c>
    </row>
    <row r="3" ht="20.25" customHeight="1" spans="3:5">
      <c r="C3" s="107" t="s">
        <v>32</v>
      </c>
      <c r="D3" s="91" t="s">
        <v>4</v>
      </c>
      <c r="E3" s="11" t="s">
        <v>5</v>
      </c>
    </row>
    <row r="4" ht="20.25" customHeight="1" spans="4:5">
      <c r="D4" s="108" t="s">
        <v>308</v>
      </c>
      <c r="E4" s="11" t="s">
        <v>7</v>
      </c>
    </row>
    <row r="8" s="103" customFormat="1" ht="15" spans="2:4">
      <c r="B8" s="109" t="s">
        <v>889</v>
      </c>
      <c r="C8" s="110"/>
      <c r="D8" s="111"/>
    </row>
    <row r="9" s="103" customFormat="1" ht="5.25" customHeight="1" spans="2:4">
      <c r="B9" s="109"/>
      <c r="C9" s="110"/>
      <c r="D9" s="111"/>
    </row>
    <row r="10" s="103" customFormat="1" ht="19.5" customHeight="1" spans="2:5">
      <c r="B10" s="68" t="s">
        <v>73</v>
      </c>
      <c r="C10" s="68" t="s">
        <v>890</v>
      </c>
      <c r="D10" s="68" t="s">
        <v>891</v>
      </c>
      <c r="E10" s="112"/>
    </row>
    <row r="11" s="103" customFormat="1" ht="19.5" customHeight="1" spans="2:4">
      <c r="B11" s="113">
        <v>1</v>
      </c>
      <c r="C11" s="114" t="s">
        <v>892</v>
      </c>
      <c r="D11" s="115">
        <v>430</v>
      </c>
    </row>
    <row r="12" s="103" customFormat="1" ht="19.5" customHeight="1" spans="2:4">
      <c r="B12" s="116">
        <v>2</v>
      </c>
      <c r="C12" s="117" t="s">
        <v>893</v>
      </c>
      <c r="D12" s="118">
        <v>32</v>
      </c>
    </row>
    <row r="13" s="103" customFormat="1" ht="19.5" customHeight="1" spans="2:4">
      <c r="B13" s="116">
        <v>3</v>
      </c>
      <c r="C13" s="117" t="s">
        <v>894</v>
      </c>
      <c r="D13" s="119">
        <f>D12/D11</f>
        <v>0.0744186046511628</v>
      </c>
    </row>
    <row r="14" s="103" customFormat="1" ht="17.25" customHeight="1"/>
    <row r="15" s="103" customFormat="1" ht="15" spans="2:4">
      <c r="B15" s="109" t="s">
        <v>895</v>
      </c>
      <c r="C15" s="110"/>
      <c r="D15" s="111"/>
    </row>
    <row r="16" s="103" customFormat="1" ht="5.25" customHeight="1" spans="2:4">
      <c r="B16" s="109"/>
      <c r="C16" s="110"/>
      <c r="D16" s="111"/>
    </row>
    <row r="17" s="103" customFormat="1" ht="19.5" customHeight="1" spans="2:4">
      <c r="B17" s="68" t="s">
        <v>73</v>
      </c>
      <c r="C17" s="68" t="s">
        <v>890</v>
      </c>
      <c r="D17" s="68" t="s">
        <v>891</v>
      </c>
    </row>
    <row r="18" s="103" customFormat="1" ht="19.5" customHeight="1" spans="2:5">
      <c r="B18" s="113">
        <v>1</v>
      </c>
      <c r="C18" s="114" t="s">
        <v>896</v>
      </c>
      <c r="D18" s="118">
        <v>5</v>
      </c>
      <c r="E18" s="120"/>
    </row>
    <row r="19" s="103" customFormat="1" ht="15"/>
    <row r="20" s="103" customFormat="1" ht="15"/>
    <row r="21" s="103" customFormat="1" ht="15" spans="2:4">
      <c r="B21" s="109" t="s">
        <v>897</v>
      </c>
      <c r="C21" s="110"/>
      <c r="D21" s="111"/>
    </row>
    <row r="22" s="103" customFormat="1" ht="5.25" customHeight="1" spans="2:4">
      <c r="B22" s="109"/>
      <c r="C22" s="110"/>
      <c r="D22" s="111"/>
    </row>
    <row r="23" s="103" customFormat="1" ht="19.5" customHeight="1" spans="2:4">
      <c r="B23" s="68" t="s">
        <v>73</v>
      </c>
      <c r="C23" s="68" t="s">
        <v>890</v>
      </c>
      <c r="D23" s="68" t="s">
        <v>891</v>
      </c>
    </row>
    <row r="24" s="103" customFormat="1" ht="23.25" customHeight="1" spans="2:8">
      <c r="B24" s="113">
        <v>1</v>
      </c>
      <c r="C24" s="114" t="s">
        <v>898</v>
      </c>
      <c r="D24" s="115">
        <v>32</v>
      </c>
      <c r="E24" s="121"/>
      <c r="H24" s="98"/>
    </row>
    <row r="25" s="103" customFormat="1" ht="23.25" customHeight="1" spans="2:8">
      <c r="B25" s="113">
        <v>2</v>
      </c>
      <c r="C25" s="114" t="s">
        <v>899</v>
      </c>
      <c r="D25" s="115">
        <v>19</v>
      </c>
      <c r="H25" s="122"/>
    </row>
    <row r="26" s="103" customFormat="1" ht="19.5" customHeight="1" spans="2:8">
      <c r="B26" s="123">
        <v>3</v>
      </c>
      <c r="C26" s="124" t="s">
        <v>900</v>
      </c>
      <c r="D26" s="125">
        <f>D25/D24</f>
        <v>0.59375</v>
      </c>
      <c r="H26" s="122"/>
    </row>
    <row r="27" s="103" customFormat="1" ht="18" customHeight="1" spans="2:8">
      <c r="B27" s="123"/>
      <c r="C27" s="124"/>
      <c r="D27" s="125"/>
      <c r="E27" s="126"/>
      <c r="H27" s="122"/>
    </row>
    <row r="28" s="103" customFormat="1" ht="15"/>
    <row r="29" s="103" customFormat="1" ht="15"/>
    <row r="30" s="103" customFormat="1" spans="2:3">
      <c r="B30" s="127" t="s">
        <v>901</v>
      </c>
      <c r="C30" s="128"/>
    </row>
    <row r="31" s="103" customFormat="1" ht="15"/>
    <row r="32" s="103" customFormat="1" ht="15" spans="2:4">
      <c r="B32" s="129" t="s">
        <v>73</v>
      </c>
      <c r="C32" s="129" t="s">
        <v>890</v>
      </c>
      <c r="D32" s="129" t="s">
        <v>891</v>
      </c>
    </row>
    <row r="33" s="103" customFormat="1" ht="30" spans="2:4">
      <c r="B33" s="130">
        <v>1</v>
      </c>
      <c r="C33" s="131" t="s">
        <v>902</v>
      </c>
      <c r="D33" s="132"/>
    </row>
    <row r="34" s="103" customFormat="1" ht="15" spans="2:4">
      <c r="B34" s="133">
        <v>2</v>
      </c>
      <c r="C34" s="134" t="s">
        <v>903</v>
      </c>
      <c r="D34" s="132"/>
    </row>
    <row r="35" s="103" customFormat="1" ht="30" spans="2:4">
      <c r="B35" s="135">
        <v>3</v>
      </c>
      <c r="C35" s="136" t="s">
        <v>904</v>
      </c>
      <c r="D35" s="137" t="e">
        <f>D33/D34</f>
        <v>#DIV/0!</v>
      </c>
    </row>
    <row r="36" s="103" customFormat="1" spans="2:4">
      <c r="B36" s="138"/>
      <c r="C36" s="128"/>
      <c r="D36" s="128"/>
    </row>
    <row r="37" s="103" customFormat="1" spans="2:4">
      <c r="B37" s="127" t="s">
        <v>905</v>
      </c>
      <c r="C37" s="128"/>
      <c r="D37" s="139"/>
    </row>
    <row r="38" s="103" customFormat="1" ht="15" spans="2:4">
      <c r="B38" s="127"/>
      <c r="C38" s="140"/>
      <c r="D38" s="139"/>
    </row>
    <row r="39" s="103" customFormat="1" ht="15" spans="2:4">
      <c r="B39" s="129" t="s">
        <v>73</v>
      </c>
      <c r="C39" s="129" t="s">
        <v>890</v>
      </c>
      <c r="D39" s="129" t="s">
        <v>891</v>
      </c>
    </row>
    <row r="40" s="103" customFormat="1" ht="30" spans="2:4">
      <c r="B40" s="130">
        <v>1</v>
      </c>
      <c r="C40" s="131" t="s">
        <v>906</v>
      </c>
      <c r="D40" s="141"/>
    </row>
    <row r="41" s="103" customFormat="1" ht="15" spans="2:4">
      <c r="B41" s="133">
        <v>2</v>
      </c>
      <c r="C41" s="134" t="s">
        <v>907</v>
      </c>
      <c r="D41" s="132"/>
    </row>
    <row r="42" s="103" customFormat="1" ht="30" spans="2:4">
      <c r="B42" s="133">
        <v>3</v>
      </c>
      <c r="C42" s="136" t="s">
        <v>908</v>
      </c>
      <c r="D42" s="137" t="e">
        <f>D40/D41</f>
        <v>#DIV/0!</v>
      </c>
    </row>
    <row r="43" s="103" customFormat="1" ht="15"/>
    <row r="44" s="103" customFormat="1" ht="15"/>
    <row r="45" s="103" customFormat="1" ht="15"/>
    <row r="46" s="103" customFormat="1" ht="15"/>
    <row r="47" s="103" customFormat="1" ht="15"/>
    <row r="48" s="103" customFormat="1" ht="15"/>
    <row r="49" s="103" customFormat="1" ht="15"/>
    <row r="50" s="103" customFormat="1" ht="15"/>
    <row r="51" s="103" customFormat="1" ht="15"/>
    <row r="52" s="103" customFormat="1" ht="15"/>
    <row r="53" s="103" customFormat="1" ht="15"/>
    <row r="54" s="103" customFormat="1" ht="15"/>
    <row r="55" s="103" customFormat="1" ht="15"/>
    <row r="56" s="103" customFormat="1" ht="15"/>
    <row r="57" s="103" customFormat="1" ht="15"/>
    <row r="58" s="103" customFormat="1" ht="15" customHeight="1"/>
    <row r="59" s="103" customFormat="1" ht="15"/>
    <row r="62" s="104" customFormat="1" ht="24" customHeight="1" spans="1:22">
      <c r="A62" s="111"/>
      <c r="B62" s="111"/>
      <c r="C62" s="142" t="s">
        <v>145</v>
      </c>
      <c r="D62" s="143"/>
      <c r="E62" s="143"/>
      <c r="F62" s="143"/>
      <c r="G62" s="144"/>
      <c r="H62" s="144"/>
      <c r="I62" s="147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</row>
    <row r="63" ht="16.9" customHeight="1" spans="2:4">
      <c r="B63" s="145" t="s">
        <v>909</v>
      </c>
      <c r="C63" s="33" t="s">
        <v>342</v>
      </c>
      <c r="D63" s="33"/>
    </row>
    <row r="64" ht="16.9" customHeight="1" spans="2:4">
      <c r="B64" s="146" t="s">
        <v>910</v>
      </c>
      <c r="C64" s="33" t="s">
        <v>343</v>
      </c>
      <c r="D64" s="33"/>
    </row>
    <row r="65" spans="2:4">
      <c r="B65" s="145" t="s">
        <v>911</v>
      </c>
      <c r="C65" s="35" t="s">
        <v>344</v>
      </c>
      <c r="D65" s="35"/>
    </row>
    <row r="66" spans="2:4">
      <c r="B66" s="146" t="s">
        <v>912</v>
      </c>
      <c r="C66" s="36" t="s">
        <v>345</v>
      </c>
      <c r="D66" s="36"/>
    </row>
    <row r="67" spans="2:4">
      <c r="B67" s="98"/>
      <c r="C67" s="94"/>
      <c r="D67" s="147"/>
    </row>
  </sheetData>
  <mergeCells count="7">
    <mergeCell ref="C63:D63"/>
    <mergeCell ref="C64:D64"/>
    <mergeCell ref="C65:D65"/>
    <mergeCell ref="C66:D66"/>
    <mergeCell ref="B26:B27"/>
    <mergeCell ref="C26:C27"/>
    <mergeCell ref="D26:D27"/>
  </mergeCells>
  <hyperlinks>
    <hyperlink ref="C66" r:id="rId1" display="coord.adm.hmv@fabamed.org.br"/>
  </hyperlinks>
  <pageMargins left="0.511805555555556" right="0.511805555555556" top="0.959722222222222" bottom="0.7875" header="0.511811023622047" footer="0.511811023622047"/>
  <pageSetup paperSize="9" scale="71" orientation="landscape" horizontalDpi="300" verticalDpi="300"/>
  <headerFooter/>
  <rowBreaks count="1" manualBreakCount="1">
    <brk id="1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showGridLines="0" zoomScale="80" zoomScaleNormal="80" workbookViewId="0">
      <selection activeCell="Q33" sqref="Q33"/>
    </sheetView>
  </sheetViews>
  <sheetFormatPr defaultColWidth="9.14285714285714" defaultRowHeight="15"/>
  <cols>
    <col min="1" max="1" width="9.14285714285714" style="38"/>
    <col min="2" max="2" width="17.2857142857143" style="39" customWidth="1"/>
    <col min="3" max="3" width="99.8571428571429" style="40" customWidth="1"/>
    <col min="4" max="4" width="17" style="41" customWidth="1"/>
    <col min="5" max="5" width="23.5714285714286" style="41" customWidth="1"/>
    <col min="6" max="6" width="7.28571428571429" style="42" customWidth="1"/>
    <col min="7" max="7" width="35.8571428571429" style="43" customWidth="1"/>
    <col min="8" max="9" width="3.42857142857143" style="43" customWidth="1"/>
    <col min="10" max="10" width="3.42857142857143" style="40" customWidth="1"/>
    <col min="11" max="11" width="20" style="40" hidden="1" customWidth="1"/>
    <col min="12" max="16" width="3.42857142857143" style="40" customWidth="1"/>
    <col min="17" max="17" width="18.1428571428571" style="40" customWidth="1"/>
    <col min="18" max="18" width="44.7142857142857" style="40" customWidth="1"/>
    <col min="19" max="19" width="22.4285714285714" style="40" customWidth="1"/>
    <col min="20" max="20" width="8.28571428571429" style="40" customWidth="1"/>
    <col min="21" max="23" width="44.7142857142857" style="40" customWidth="1"/>
    <col min="24" max="1024" width="9.14285714285714" style="40"/>
  </cols>
  <sheetData>
    <row r="1" ht="12.75" spans="2:6">
      <c r="B1" s="44"/>
      <c r="C1" s="44"/>
      <c r="D1" s="45"/>
      <c r="E1" s="44"/>
      <c r="F1" s="46"/>
    </row>
    <row r="2" ht="21" customHeight="1" spans="1:6">
      <c r="A2" s="40"/>
      <c r="B2" s="47"/>
      <c r="C2" s="44"/>
      <c r="D2" s="48" t="s">
        <v>307</v>
      </c>
      <c r="E2" s="9" t="s">
        <v>2</v>
      </c>
      <c r="F2" s="49"/>
    </row>
    <row r="3" ht="21" customHeight="1" spans="1:6">
      <c r="A3" s="40"/>
      <c r="B3" s="47"/>
      <c r="C3" s="50" t="s">
        <v>346</v>
      </c>
      <c r="D3" s="48" t="s">
        <v>4</v>
      </c>
      <c r="E3" s="11" t="s">
        <v>5</v>
      </c>
      <c r="F3" s="49"/>
    </row>
    <row r="4" ht="21" customHeight="1" spans="1:6">
      <c r="A4" s="40"/>
      <c r="B4" s="47"/>
      <c r="C4" s="51" t="s">
        <v>913</v>
      </c>
      <c r="D4" s="52" t="s">
        <v>308</v>
      </c>
      <c r="E4" s="11" t="s">
        <v>7</v>
      </c>
      <c r="F4" s="49"/>
    </row>
    <row r="5" ht="12.75" spans="2:6">
      <c r="B5" s="53"/>
      <c r="C5" s="53"/>
      <c r="D5" s="54"/>
      <c r="E5" s="53"/>
      <c r="F5" s="55"/>
    </row>
    <row r="6" spans="10:13">
      <c r="J6" s="43"/>
      <c r="K6" s="43"/>
      <c r="L6" s="43"/>
      <c r="M6" s="43"/>
    </row>
    <row r="7" spans="10:13">
      <c r="J7" s="43"/>
      <c r="K7" s="43"/>
      <c r="L7" s="43"/>
      <c r="M7" s="43"/>
    </row>
    <row r="8" spans="10:13">
      <c r="J8" s="43"/>
      <c r="K8" s="43"/>
      <c r="L8" s="43"/>
      <c r="M8" s="43"/>
    </row>
    <row r="9" ht="24.75" customHeight="1" spans="2:19">
      <c r="B9" s="56"/>
      <c r="C9" s="57"/>
      <c r="D9" s="58"/>
      <c r="E9" s="58"/>
      <c r="F9" s="59"/>
      <c r="G9" s="60"/>
      <c r="H9" s="60"/>
      <c r="I9" s="60"/>
      <c r="J9" s="60"/>
      <c r="K9" s="60"/>
      <c r="L9" s="60"/>
      <c r="M9" s="60"/>
      <c r="N9" s="57"/>
      <c r="O9" s="57"/>
      <c r="P9" s="57"/>
      <c r="Q9" s="57"/>
      <c r="R9" s="57"/>
      <c r="S9" s="57"/>
    </row>
    <row r="10" ht="18" spans="2:19">
      <c r="B10" s="61" t="s">
        <v>914</v>
      </c>
      <c r="C10" s="62" t="s">
        <v>915</v>
      </c>
      <c r="D10" s="63"/>
      <c r="E10" s="63"/>
      <c r="F10" s="64"/>
      <c r="G10" s="60"/>
      <c r="H10" s="60"/>
      <c r="I10" s="60"/>
      <c r="J10" s="60"/>
      <c r="K10" s="60"/>
      <c r="L10" s="60"/>
      <c r="M10" s="60"/>
      <c r="N10" s="57"/>
      <c r="O10" s="57"/>
      <c r="P10" s="57"/>
      <c r="Q10" s="57"/>
      <c r="R10" s="57"/>
      <c r="S10" s="57"/>
    </row>
    <row r="11" ht="9.75" customHeight="1" spans="2:20">
      <c r="B11" s="65"/>
      <c r="C11" s="66"/>
      <c r="D11" s="63"/>
      <c r="E11" s="63"/>
      <c r="F11" s="64"/>
      <c r="G11" s="60"/>
      <c r="H11" s="60"/>
      <c r="I11" s="60"/>
      <c r="J11" s="60"/>
      <c r="K11" s="60"/>
      <c r="L11" s="60"/>
      <c r="M11" s="60"/>
      <c r="N11" s="57"/>
      <c r="O11" s="57"/>
      <c r="P11" s="57"/>
      <c r="Q11" s="57"/>
      <c r="R11" s="57"/>
      <c r="S11" s="57"/>
      <c r="T11" s="57"/>
    </row>
    <row r="12" ht="28.5" customHeight="1" spans="2:20">
      <c r="B12" s="67" t="s">
        <v>311</v>
      </c>
      <c r="C12" s="68" t="s">
        <v>827</v>
      </c>
      <c r="D12" s="69" t="s">
        <v>916</v>
      </c>
      <c r="E12" s="70" t="s">
        <v>917</v>
      </c>
      <c r="F12" s="64"/>
      <c r="G12" s="60"/>
      <c r="H12" s="60"/>
      <c r="I12" s="60"/>
      <c r="J12" s="60"/>
      <c r="K12" s="60"/>
      <c r="L12" s="60"/>
      <c r="M12" s="60"/>
      <c r="N12" s="57"/>
      <c r="O12" s="57"/>
      <c r="P12" s="57"/>
      <c r="Q12" s="57"/>
      <c r="R12" s="97"/>
      <c r="S12" s="98"/>
      <c r="T12" s="57"/>
    </row>
    <row r="13" ht="19.5" customHeight="1" spans="2:20">
      <c r="B13" s="71">
        <v>1</v>
      </c>
      <c r="C13" s="72" t="s">
        <v>918</v>
      </c>
      <c r="D13" s="73">
        <v>288</v>
      </c>
      <c r="E13" s="74">
        <v>275604.88</v>
      </c>
      <c r="F13" s="75"/>
      <c r="G13" s="60"/>
      <c r="H13" s="60"/>
      <c r="I13" s="60"/>
      <c r="J13" s="60"/>
      <c r="K13" s="60"/>
      <c r="M13" s="60"/>
      <c r="N13" s="57"/>
      <c r="O13" s="57"/>
      <c r="P13" s="57"/>
      <c r="Q13" s="99"/>
      <c r="R13" s="99"/>
      <c r="S13" s="100"/>
      <c r="T13" s="101"/>
    </row>
    <row r="14" ht="19.5" customHeight="1" spans="2:20">
      <c r="B14" s="71">
        <v>2</v>
      </c>
      <c r="C14" s="72" t="s">
        <v>919</v>
      </c>
      <c r="D14" s="73">
        <v>112</v>
      </c>
      <c r="E14" s="74">
        <v>42131.35</v>
      </c>
      <c r="F14" s="75"/>
      <c r="G14" s="60"/>
      <c r="H14" s="60"/>
      <c r="I14" s="60"/>
      <c r="J14" s="60"/>
      <c r="K14" s="60"/>
      <c r="M14" s="60"/>
      <c r="N14" s="57"/>
      <c r="O14" s="57"/>
      <c r="P14" s="57"/>
      <c r="Q14" s="99"/>
      <c r="R14" s="99"/>
      <c r="S14" s="100"/>
      <c r="T14" s="101"/>
    </row>
    <row r="15" ht="18" customHeight="1" spans="2:20">
      <c r="B15" s="71">
        <v>4</v>
      </c>
      <c r="C15" s="72" t="s">
        <v>920</v>
      </c>
      <c r="D15" s="73">
        <v>231</v>
      </c>
      <c r="E15" s="74">
        <v>138600</v>
      </c>
      <c r="F15" s="75"/>
      <c r="G15" s="60"/>
      <c r="H15" s="60"/>
      <c r="I15" s="60"/>
      <c r="J15" s="60"/>
      <c r="K15" s="60"/>
      <c r="M15" s="60"/>
      <c r="N15" s="57"/>
      <c r="O15" s="57"/>
      <c r="P15" s="57"/>
      <c r="Q15" s="99"/>
      <c r="R15" s="99"/>
      <c r="S15" s="100"/>
      <c r="T15" s="101"/>
    </row>
    <row r="16" ht="21.75" customHeight="1" spans="2:20">
      <c r="B16" s="76" t="s">
        <v>844</v>
      </c>
      <c r="C16" s="76"/>
      <c r="D16" s="77">
        <f>SUM(D13:D14)</f>
        <v>400</v>
      </c>
      <c r="E16" s="78">
        <f>SUM(E13:E14)</f>
        <v>317736.23</v>
      </c>
      <c r="F16" s="75"/>
      <c r="G16" s="60"/>
      <c r="H16" s="60"/>
      <c r="I16" s="60"/>
      <c r="J16" s="60"/>
      <c r="K16" s="96" t="s">
        <v>921</v>
      </c>
      <c r="L16" s="60"/>
      <c r="M16" s="60"/>
      <c r="N16" s="57"/>
      <c r="O16" s="57"/>
      <c r="P16" s="57"/>
      <c r="Q16" s="102"/>
      <c r="R16" s="102"/>
      <c r="S16" s="102"/>
      <c r="T16" s="57"/>
    </row>
    <row r="17" spans="2:20">
      <c r="B17" s="79"/>
      <c r="C17" s="80"/>
      <c r="D17" s="81"/>
      <c r="E17" s="82"/>
      <c r="F17" s="75"/>
      <c r="G17" s="60"/>
      <c r="H17" s="60"/>
      <c r="I17" s="60"/>
      <c r="J17" s="60"/>
      <c r="K17" s="60"/>
      <c r="L17" s="60"/>
      <c r="M17" s="60"/>
      <c r="N17" s="57"/>
      <c r="O17" s="57"/>
      <c r="P17" s="57"/>
      <c r="Q17" s="57"/>
      <c r="R17" s="57"/>
      <c r="S17" s="57"/>
      <c r="T17" s="57"/>
    </row>
    <row r="18" spans="2:20">
      <c r="B18" s="79"/>
      <c r="C18" s="79"/>
      <c r="D18" s="81"/>
      <c r="E18" s="82"/>
      <c r="F18" s="75"/>
      <c r="G18" s="60"/>
      <c r="H18" s="60"/>
      <c r="I18" s="60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</row>
    <row r="19" spans="2:20">
      <c r="B19" s="79"/>
      <c r="C19" s="83"/>
      <c r="D19" s="81"/>
      <c r="E19" s="82"/>
      <c r="F19" s="75"/>
      <c r="G19" s="60"/>
      <c r="H19" s="60"/>
      <c r="I19" s="60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</row>
    <row r="20" spans="2:20">
      <c r="B20" s="58"/>
      <c r="E20" s="58"/>
      <c r="F20" s="75"/>
      <c r="G20" s="60"/>
      <c r="H20" s="60"/>
      <c r="I20" s="60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</row>
    <row r="21" spans="2:19">
      <c r="B21" s="84"/>
      <c r="C21" s="84"/>
      <c r="D21" s="84"/>
      <c r="E21" s="58"/>
      <c r="G21" s="60"/>
      <c r="H21" s="60"/>
      <c r="I21" s="60"/>
      <c r="J21" s="57"/>
      <c r="K21" s="57"/>
      <c r="L21" s="57"/>
      <c r="M21" s="57"/>
      <c r="N21" s="57"/>
      <c r="O21" s="57"/>
      <c r="P21" s="57"/>
      <c r="Q21" s="57"/>
      <c r="R21" s="57"/>
      <c r="S21" s="57"/>
    </row>
    <row r="22" spans="2:19">
      <c r="B22" s="85"/>
      <c r="C22" s="85"/>
      <c r="D22" s="86"/>
      <c r="E22" s="58"/>
      <c r="G22" s="60"/>
      <c r="H22" s="60"/>
      <c r="I22" s="60"/>
      <c r="J22" s="57"/>
      <c r="K22" s="57"/>
      <c r="L22" s="57"/>
      <c r="M22" s="57"/>
      <c r="N22" s="57"/>
      <c r="O22" s="57"/>
      <c r="P22" s="57"/>
      <c r="Q22" s="57"/>
      <c r="R22" s="57"/>
      <c r="S22" s="57"/>
    </row>
    <row r="23" ht="22.5" customHeight="1" spans="3:19">
      <c r="C23" s="87" t="s">
        <v>872</v>
      </c>
      <c r="D23" s="88"/>
      <c r="E23" s="57"/>
      <c r="G23" s="60"/>
      <c r="H23" s="60"/>
      <c r="I23" s="60"/>
      <c r="J23" s="57"/>
      <c r="K23" s="57"/>
      <c r="L23" s="57"/>
      <c r="M23" s="57"/>
      <c r="N23" s="57"/>
      <c r="O23" s="57"/>
      <c r="P23" s="57"/>
      <c r="Q23" s="57"/>
      <c r="R23" s="57"/>
      <c r="S23" s="57"/>
    </row>
    <row r="24" ht="22.5" customHeight="1" spans="3:19">
      <c r="C24" s="89"/>
      <c r="D24" s="90"/>
      <c r="E24" s="57"/>
      <c r="G24" s="60"/>
      <c r="H24" s="60"/>
      <c r="I24" s="60"/>
      <c r="J24" s="57"/>
      <c r="K24" s="57"/>
      <c r="L24" s="57"/>
      <c r="M24" s="57"/>
      <c r="N24" s="57"/>
      <c r="O24" s="57"/>
      <c r="P24" s="57"/>
      <c r="Q24" s="57"/>
      <c r="R24" s="57"/>
      <c r="S24" s="57"/>
    </row>
    <row r="25" ht="22.5" hidden="1" customHeight="1" spans="2:19">
      <c r="B25" s="91" t="s">
        <v>146</v>
      </c>
      <c r="C25" s="92"/>
      <c r="D25" s="92"/>
      <c r="E25" s="57"/>
      <c r="G25" s="60"/>
      <c r="H25" s="60"/>
      <c r="I25" s="60"/>
      <c r="J25" s="57"/>
      <c r="K25" s="57"/>
      <c r="L25" s="57"/>
      <c r="M25" s="57"/>
      <c r="N25" s="57"/>
      <c r="O25" s="57"/>
      <c r="P25" s="57"/>
      <c r="Q25" s="57"/>
      <c r="R25" s="57"/>
      <c r="S25" s="57"/>
    </row>
    <row r="26" ht="22.5" hidden="1" customHeight="1" spans="2:19">
      <c r="B26" s="91" t="s">
        <v>24</v>
      </c>
      <c r="C26" s="92" t="s">
        <v>922</v>
      </c>
      <c r="D26" s="92"/>
      <c r="E26" s="58"/>
      <c r="G26" s="60"/>
      <c r="H26" s="60"/>
      <c r="I26" s="60"/>
      <c r="J26" s="57"/>
      <c r="K26" s="57"/>
      <c r="L26" s="57"/>
      <c r="M26" s="57"/>
      <c r="N26" s="57"/>
      <c r="O26" s="57"/>
      <c r="P26" s="57"/>
      <c r="Q26" s="57"/>
      <c r="R26" s="57"/>
      <c r="S26" s="57"/>
    </row>
    <row r="27" ht="20.45" hidden="1" customHeight="1" spans="2:19">
      <c r="B27" s="91" t="s">
        <v>26</v>
      </c>
      <c r="C27" s="92" t="s">
        <v>923</v>
      </c>
      <c r="D27" s="92"/>
      <c r="E27" s="58"/>
      <c r="G27" s="60"/>
      <c r="H27" s="60"/>
      <c r="I27" s="60"/>
      <c r="J27" s="57"/>
      <c r="K27" s="57"/>
      <c r="L27" s="57"/>
      <c r="M27" s="57"/>
      <c r="N27" s="57"/>
      <c r="O27" s="57"/>
      <c r="P27" s="57"/>
      <c r="Q27" s="57"/>
      <c r="R27" s="57"/>
      <c r="S27" s="57"/>
    </row>
    <row r="28" ht="23.25" hidden="1" spans="2:19">
      <c r="B28" s="91" t="s">
        <v>28</v>
      </c>
      <c r="C28" s="93" t="s">
        <v>924</v>
      </c>
      <c r="D28" s="93"/>
      <c r="E28" s="58"/>
      <c r="G28" s="60"/>
      <c r="H28" s="60"/>
      <c r="I28" s="60"/>
      <c r="J28" s="57"/>
      <c r="K28" s="57"/>
      <c r="L28" s="57"/>
      <c r="M28" s="57"/>
      <c r="N28" s="57"/>
      <c r="O28" s="57"/>
      <c r="P28" s="57"/>
      <c r="Q28" s="57"/>
      <c r="R28" s="57"/>
      <c r="S28" s="57"/>
    </row>
    <row r="29" ht="16.5" hidden="1" spans="2:19">
      <c r="B29" s="56"/>
      <c r="C29" s="94"/>
      <c r="D29" s="95"/>
      <c r="E29" s="58"/>
      <c r="G29" s="60"/>
      <c r="H29" s="60"/>
      <c r="I29" s="60"/>
      <c r="J29" s="57"/>
      <c r="K29" s="57"/>
      <c r="L29" s="57"/>
      <c r="M29" s="57"/>
      <c r="N29" s="57"/>
      <c r="O29" s="57"/>
      <c r="P29" s="57"/>
      <c r="Q29" s="57"/>
      <c r="R29" s="57"/>
      <c r="S29" s="57"/>
    </row>
    <row r="30" ht="16.5" spans="2:19">
      <c r="B30" s="56"/>
      <c r="C30" s="94"/>
      <c r="D30" s="95"/>
      <c r="E30" s="58"/>
      <c r="G30" s="60"/>
      <c r="H30" s="60"/>
      <c r="I30" s="60"/>
      <c r="J30" s="57"/>
      <c r="K30" s="57"/>
      <c r="L30" s="57"/>
      <c r="M30" s="57"/>
      <c r="N30" s="57"/>
      <c r="O30" s="57"/>
      <c r="P30" s="57"/>
      <c r="Q30" s="57"/>
      <c r="R30" s="57"/>
      <c r="S30" s="57"/>
    </row>
    <row r="31" ht="20.45" customHeight="1" spans="2:19">
      <c r="B31" s="56"/>
      <c r="C31" s="33" t="s">
        <v>342</v>
      </c>
      <c r="D31" s="33"/>
      <c r="E31" s="58"/>
      <c r="G31" s="60"/>
      <c r="H31" s="60"/>
      <c r="I31" s="60"/>
      <c r="J31" s="57"/>
      <c r="K31" s="57"/>
      <c r="L31" s="57"/>
      <c r="M31" s="57"/>
      <c r="N31" s="57"/>
      <c r="O31" s="57"/>
      <c r="P31" s="57"/>
      <c r="Q31" s="57"/>
      <c r="R31" s="57"/>
      <c r="S31" s="57"/>
    </row>
    <row r="32" ht="20.45" customHeight="1" spans="2:19">
      <c r="B32" s="56"/>
      <c r="C32" s="33" t="s">
        <v>343</v>
      </c>
      <c r="D32" s="33"/>
      <c r="E32" s="58"/>
      <c r="G32" s="60"/>
      <c r="H32" s="60"/>
      <c r="I32" s="60"/>
      <c r="J32" s="57"/>
      <c r="K32" s="57"/>
      <c r="L32" s="57"/>
      <c r="M32" s="57"/>
      <c r="N32" s="57"/>
      <c r="O32" s="57"/>
      <c r="P32" s="57"/>
      <c r="Q32" s="57"/>
      <c r="R32" s="57"/>
      <c r="S32" s="57"/>
    </row>
    <row r="33" ht="20.45" customHeight="1" spans="2:19">
      <c r="B33" s="56"/>
      <c r="C33" s="35" t="s">
        <v>344</v>
      </c>
      <c r="D33" s="35"/>
      <c r="E33" s="58"/>
      <c r="G33" s="60"/>
      <c r="H33" s="60"/>
      <c r="I33" s="60"/>
      <c r="J33" s="57"/>
      <c r="K33" s="57"/>
      <c r="L33" s="57"/>
      <c r="M33" s="57"/>
      <c r="N33" s="57"/>
      <c r="O33" s="57"/>
      <c r="P33" s="57"/>
      <c r="Q33" s="57"/>
      <c r="R33" s="57"/>
      <c r="S33" s="57"/>
    </row>
    <row r="34" spans="3:4">
      <c r="C34" s="36" t="s">
        <v>345</v>
      </c>
      <c r="D34" s="36"/>
    </row>
  </sheetData>
  <mergeCells count="10">
    <mergeCell ref="B16:C16"/>
    <mergeCell ref="B21:D21"/>
    <mergeCell ref="C25:D25"/>
    <mergeCell ref="C26:D26"/>
    <mergeCell ref="C27:D27"/>
    <mergeCell ref="C28:D28"/>
    <mergeCell ref="C31:D31"/>
    <mergeCell ref="C32:D32"/>
    <mergeCell ref="C33:D33"/>
    <mergeCell ref="C34:D34"/>
  </mergeCells>
  <hyperlinks>
    <hyperlink ref="C28" r:id="rId1" display="faturamento.hmv@ints.org.br"/>
    <hyperlink ref="C34" r:id="rId2" display="coord.adm.hmv@fabamed.org.br"/>
  </hyperlinks>
  <printOptions horizontalCentered="1"/>
  <pageMargins left="0" right="0" top="0.670138888888889" bottom="0" header="0.511811023622047" footer="0.511811023622047"/>
  <pageSetup paperSize="9" scale="51" orientation="portrait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showGridLines="0" zoomScale="80" zoomScaleNormal="80" workbookViewId="0">
      <selection activeCell="A12" sqref="A12"/>
    </sheetView>
  </sheetViews>
  <sheetFormatPr defaultColWidth="11.4285714285714" defaultRowHeight="12.75"/>
  <cols>
    <col min="1" max="1" width="19.8571428571429" style="4" customWidth="1"/>
    <col min="2" max="2" width="15.2857142857143" style="4" customWidth="1"/>
    <col min="3" max="3" width="21.8571428571429" style="4" customWidth="1"/>
    <col min="4" max="4" width="125.142857142857" style="4" customWidth="1"/>
    <col min="5" max="5" width="14.2857142857143" style="4" customWidth="1"/>
    <col min="6" max="6" width="20.4285714285714" style="4" customWidth="1"/>
    <col min="7" max="1024" width="11.4285714285714" style="4"/>
  </cols>
  <sheetData>
    <row r="1" spans="2:13">
      <c r="B1" s="5"/>
      <c r="C1" s="5"/>
      <c r="E1" s="6"/>
      <c r="G1" s="6"/>
      <c r="M1" s="37"/>
    </row>
    <row r="2" ht="24" customHeight="1" spans="2:13">
      <c r="B2" s="5"/>
      <c r="C2" s="5"/>
      <c r="D2" s="7" t="s">
        <v>30</v>
      </c>
      <c r="E2" s="8" t="s">
        <v>31</v>
      </c>
      <c r="F2" s="9" t="s">
        <v>2</v>
      </c>
      <c r="M2" s="37"/>
    </row>
    <row r="3" ht="24" customHeight="1" spans="2:13">
      <c r="B3" s="5"/>
      <c r="C3" s="5"/>
      <c r="D3" s="10" t="s">
        <v>32</v>
      </c>
      <c r="E3" s="8" t="s">
        <v>4</v>
      </c>
      <c r="F3" s="11" t="s">
        <v>5</v>
      </c>
      <c r="M3" s="37"/>
    </row>
    <row r="4" ht="24" customHeight="1" spans="2:13">
      <c r="B4" s="5"/>
      <c r="C4" s="5"/>
      <c r="E4" s="12" t="s">
        <v>308</v>
      </c>
      <c r="F4" s="11" t="s">
        <v>7</v>
      </c>
      <c r="M4" s="37"/>
    </row>
    <row r="5" spans="2:13">
      <c r="B5" s="5"/>
      <c r="C5" s="5"/>
      <c r="E5" s="6"/>
      <c r="G5" s="6"/>
      <c r="M5" s="37"/>
    </row>
    <row r="6" ht="15" customHeight="1"/>
    <row r="11" ht="19.5" spans="2:17">
      <c r="B11" s="13" t="s">
        <v>925</v>
      </c>
      <c r="C11" s="13"/>
      <c r="D11" s="14" t="s">
        <v>926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ht="20.25" spans="2:17">
      <c r="B12" s="13"/>
      <c r="C12" s="13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="1" customFormat="1" ht="24" spans="2:17">
      <c r="B13" s="16" t="s">
        <v>927</v>
      </c>
      <c r="C13" s="17" t="s">
        <v>311</v>
      </c>
      <c r="D13" s="18" t="s">
        <v>928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="2" customFormat="1" ht="41.45" customHeight="1" spans="2:17">
      <c r="B14" s="20" t="s">
        <v>929</v>
      </c>
      <c r="C14" s="21" t="s">
        <v>930</v>
      </c>
      <c r="D14" s="22" t="s">
        <v>931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="2" customFormat="1" ht="39" customHeight="1" spans="2:17">
      <c r="B15" s="20" t="s">
        <v>929</v>
      </c>
      <c r="C15" s="21" t="s">
        <v>866</v>
      </c>
      <c r="D15" s="22" t="s">
        <v>932</v>
      </c>
      <c r="E15" s="24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="2" customFormat="1" ht="15" spans="2:17">
      <c r="B16" s="20"/>
      <c r="C16" s="21"/>
      <c r="D16" s="22"/>
      <c r="E16" s="24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="2" customFormat="1" ht="28.5" customHeight="1" spans="2:17">
      <c r="B17" s="20"/>
      <c r="C17" s="21"/>
      <c r="D17" s="22"/>
      <c r="E17" s="24"/>
      <c r="F17" s="25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="2" customFormat="1" ht="40.5" customHeight="1" spans="2:17">
      <c r="B18" s="21"/>
      <c r="C18" s="21"/>
      <c r="D18" s="22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="2" customFormat="1" ht="15" spans="2:17">
      <c r="B19" s="21"/>
      <c r="C19" s="21"/>
      <c r="D19" s="22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="2" customFormat="1" ht="105" customHeight="1" spans="2:17">
      <c r="B20" s="26"/>
      <c r="C20" s="27"/>
      <c r="D20" s="28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="2" customFormat="1" ht="69" customHeight="1" spans="2:17">
      <c r="B21" s="21"/>
      <c r="C21" s="21"/>
      <c r="D21" s="22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="2" customFormat="1" ht="20.1" customHeight="1" spans="2:17">
      <c r="B22" s="21"/>
      <c r="C22" s="21"/>
      <c r="D22" s="21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="3" customFormat="1" ht="20.1" customHeight="1" spans="2:17">
      <c r="B23" s="29"/>
      <c r="C23" s="29"/>
      <c r="D23" s="29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s="3" customFormat="1" ht="20.1" customHeight="1" spans="2:17">
      <c r="B24" s="29"/>
      <c r="C24" s="29"/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ht="18" spans="1:17">
      <c r="A28" s="15"/>
      <c r="B28" s="15"/>
      <c r="C28" s="15"/>
      <c r="D28" s="31" t="s">
        <v>933</v>
      </c>
      <c r="E28" s="31"/>
      <c r="F28" s="31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ht="13.5" customHeight="1" spans="1:17">
      <c r="A29" s="15"/>
      <c r="B29" s="15"/>
      <c r="C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ht="42.75" customHeight="1" spans="1:17">
      <c r="A30" s="32" t="s">
        <v>146</v>
      </c>
      <c r="B30" s="32"/>
      <c r="C30" s="32"/>
      <c r="D30" s="33" t="s">
        <v>342</v>
      </c>
      <c r="E30" s="33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ht="35.25" customHeight="1" spans="1:17">
      <c r="A31" s="34" t="s">
        <v>24</v>
      </c>
      <c r="B31" s="34"/>
      <c r="C31" s="34"/>
      <c r="D31" s="33" t="s">
        <v>343</v>
      </c>
      <c r="E31" s="33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ht="27.75" customHeight="1" spans="1:17">
      <c r="A32" s="34" t="s">
        <v>26</v>
      </c>
      <c r="B32" s="34"/>
      <c r="C32" s="34"/>
      <c r="D32" s="35" t="s">
        <v>344</v>
      </c>
      <c r="E32" s="3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ht="29.25" customHeight="1" spans="1:17">
      <c r="A33" s="34" t="s">
        <v>28</v>
      </c>
      <c r="B33" s="34"/>
      <c r="C33" s="34"/>
      <c r="D33" s="36" t="s">
        <v>345</v>
      </c>
      <c r="E33" s="36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</sheetData>
  <mergeCells count="9">
    <mergeCell ref="D28:F28"/>
    <mergeCell ref="A30:C30"/>
    <mergeCell ref="D30:E30"/>
    <mergeCell ref="A31:C31"/>
    <mergeCell ref="D31:E31"/>
    <mergeCell ref="A32:C32"/>
    <mergeCell ref="D32:E32"/>
    <mergeCell ref="A33:C33"/>
    <mergeCell ref="D33:E33"/>
  </mergeCells>
  <hyperlinks>
    <hyperlink ref="D33" r:id="rId1" display="coord.adm.hmv@fabamed.org.br"/>
  </hyperlinks>
  <printOptions horizontalCentered="1" verticalCentered="1"/>
  <pageMargins left="0" right="0" top="0.279861111111111" bottom="0" header="0.511811023622047" footer="0"/>
  <pageSetup paperSize="1" scale="48" orientation="portrait" horizontalDpi="300" verticalDpi="300"/>
  <headerFooter>
    <oddFooter>&amp;L&amp;12ANEXOS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Q77"/>
  <sheetViews>
    <sheetView showGridLines="0" zoomScale="70" zoomScaleNormal="70" workbookViewId="0">
      <selection activeCell="A26" sqref="A26"/>
    </sheetView>
  </sheetViews>
  <sheetFormatPr defaultColWidth="9.14285714285714" defaultRowHeight="12.75"/>
  <cols>
    <col min="1" max="1" width="8.28571428571429" style="700" customWidth="1"/>
    <col min="2" max="3" width="5" style="700" customWidth="1"/>
    <col min="4" max="9" width="9.14285714285714" style="700"/>
    <col min="10" max="10" width="43.4285714285714" style="700" customWidth="1"/>
    <col min="11" max="11" width="55.8571428571429" style="700" customWidth="1"/>
    <col min="12" max="12" width="20.7142857142857" style="700" customWidth="1"/>
    <col min="13" max="13" width="15.2857142857143" style="700" customWidth="1"/>
    <col min="14" max="14" width="54.1428571428571" style="700" customWidth="1"/>
    <col min="15" max="15" width="20.8571428571429" style="700" customWidth="1"/>
    <col min="16" max="16" width="19.7142857142857" style="700" customWidth="1"/>
    <col min="17" max="1024" width="9.14285714285714" style="700"/>
  </cols>
  <sheetData>
    <row r="2" s="698" customFormat="1" ht="26.25" customHeight="1" spans="1:16">
      <c r="A2" s="701" t="s">
        <v>30</v>
      </c>
      <c r="B2" s="701"/>
      <c r="C2" s="701"/>
      <c r="D2" s="701"/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5" t="s">
        <v>31</v>
      </c>
      <c r="P2" s="9" t="s">
        <v>2</v>
      </c>
    </row>
    <row r="3" s="699" customFormat="1" ht="30" customHeight="1" spans="1:16">
      <c r="A3" s="702" t="s">
        <v>32</v>
      </c>
      <c r="B3" s="702"/>
      <c r="C3" s="702"/>
      <c r="D3" s="702"/>
      <c r="E3" s="702"/>
      <c r="F3" s="702"/>
      <c r="G3" s="702"/>
      <c r="H3" s="702"/>
      <c r="I3" s="702"/>
      <c r="J3" s="702"/>
      <c r="K3" s="702"/>
      <c r="L3" s="702"/>
      <c r="M3" s="702"/>
      <c r="N3" s="702"/>
      <c r="O3" s="705" t="s">
        <v>4</v>
      </c>
      <c r="P3" s="11" t="s">
        <v>5</v>
      </c>
    </row>
    <row r="4" s="699" customFormat="1" ht="23.25" customHeight="1" spans="1:16">
      <c r="A4" s="703"/>
      <c r="B4" s="703"/>
      <c r="C4" s="703"/>
      <c r="D4" s="703"/>
      <c r="E4" s="703"/>
      <c r="F4" s="703"/>
      <c r="G4" s="703"/>
      <c r="H4" s="703"/>
      <c r="I4" s="703"/>
      <c r="J4" s="703"/>
      <c r="K4" s="703"/>
      <c r="L4" s="703"/>
      <c r="M4" s="703"/>
      <c r="N4" s="703"/>
      <c r="O4" s="706" t="s">
        <v>6</v>
      </c>
      <c r="P4" s="11" t="s">
        <v>7</v>
      </c>
    </row>
    <row r="5" s="699" customFormat="1" ht="23.25" customHeight="1" spans="1:16">
      <c r="A5" s="704"/>
      <c r="B5" s="704"/>
      <c r="C5" s="704"/>
      <c r="D5" s="704"/>
      <c r="E5" s="704"/>
      <c r="F5" s="704"/>
      <c r="G5" s="704"/>
      <c r="H5" s="704"/>
      <c r="I5" s="704"/>
      <c r="J5" s="704"/>
      <c r="K5" s="704"/>
      <c r="L5" s="704"/>
      <c r="M5" s="704"/>
      <c r="N5" s="704"/>
      <c r="P5" s="707"/>
    </row>
    <row r="6" s="699" customFormat="1" ht="23.25" customHeight="1" spans="1:16">
      <c r="A6" s="704"/>
      <c r="B6" s="704"/>
      <c r="C6" s="704"/>
      <c r="D6" s="704"/>
      <c r="E6" s="704"/>
      <c r="F6" s="704"/>
      <c r="G6" s="704"/>
      <c r="H6" s="704"/>
      <c r="I6" s="704"/>
      <c r="J6" s="704"/>
      <c r="K6" s="704"/>
      <c r="L6" s="704"/>
      <c r="M6" s="704"/>
      <c r="N6" s="704"/>
      <c r="P6" s="707"/>
    </row>
    <row r="7" s="699" customFormat="1" ht="23.25" customHeight="1" spans="1:16">
      <c r="A7" s="703"/>
      <c r="B7" s="703"/>
      <c r="C7" s="703"/>
      <c r="D7" s="703"/>
      <c r="E7" s="703"/>
      <c r="F7" s="703"/>
      <c r="G7" s="703"/>
      <c r="H7" s="703"/>
      <c r="I7" s="708" t="s">
        <v>33</v>
      </c>
      <c r="J7" s="708"/>
      <c r="K7" s="709" t="s">
        <v>34</v>
      </c>
      <c r="L7" s="709"/>
      <c r="M7" s="709"/>
      <c r="N7" s="709"/>
      <c r="O7" s="710" t="s">
        <v>35</v>
      </c>
      <c r="P7" s="710"/>
    </row>
    <row r="8" s="397" customFormat="1" ht="10.5" customHeight="1" spans="15:16">
      <c r="O8" s="711"/>
      <c r="P8" s="711"/>
    </row>
    <row r="9" s="397" customFormat="1" ht="28.5" customHeight="1" spans="11:16">
      <c r="K9" s="712" t="s">
        <v>36</v>
      </c>
      <c r="L9" s="712" t="s">
        <v>37</v>
      </c>
      <c r="M9" s="712" t="s">
        <v>38</v>
      </c>
      <c r="N9" s="712" t="s">
        <v>39</v>
      </c>
      <c r="O9" s="712" t="s">
        <v>37</v>
      </c>
      <c r="P9" s="712" t="s">
        <v>38</v>
      </c>
    </row>
    <row r="10" s="397" customFormat="1" ht="41.25" customHeight="1" spans="1:16">
      <c r="A10" s="8" t="s">
        <v>40</v>
      </c>
      <c r="B10" s="8"/>
      <c r="C10" s="8"/>
      <c r="D10" s="8"/>
      <c r="E10" s="8"/>
      <c r="F10" s="8"/>
      <c r="G10" s="8"/>
      <c r="H10" s="8"/>
      <c r="I10" s="8"/>
      <c r="J10" s="8"/>
      <c r="K10" s="713" t="s">
        <v>41</v>
      </c>
      <c r="L10" s="714" t="s">
        <v>42</v>
      </c>
      <c r="M10" s="715">
        <v>40438</v>
      </c>
      <c r="N10" s="716" t="s">
        <v>43</v>
      </c>
      <c r="O10" s="714" t="s">
        <v>44</v>
      </c>
      <c r="P10" s="715">
        <v>237591</v>
      </c>
    </row>
    <row r="11" s="397" customFormat="1" ht="28.5" customHeight="1" spans="1:16">
      <c r="A11" s="8" t="s">
        <v>45</v>
      </c>
      <c r="B11" s="8"/>
      <c r="C11" s="8"/>
      <c r="D11" s="8"/>
      <c r="E11" s="8"/>
      <c r="F11" s="8"/>
      <c r="G11" s="8"/>
      <c r="H11" s="8"/>
      <c r="I11" s="8"/>
      <c r="J11" s="8"/>
      <c r="K11" s="713" t="s">
        <v>46</v>
      </c>
      <c r="L11" s="714" t="s">
        <v>42</v>
      </c>
      <c r="M11" s="715">
        <v>36881</v>
      </c>
      <c r="N11" s="717" t="s">
        <v>47</v>
      </c>
      <c r="O11" s="718" t="s">
        <v>48</v>
      </c>
      <c r="P11" s="718">
        <v>126254</v>
      </c>
    </row>
    <row r="12" s="397" customFormat="1" ht="41.25" customHeight="1" spans="1:16">
      <c r="A12" s="8" t="s">
        <v>49</v>
      </c>
      <c r="B12" s="8"/>
      <c r="C12" s="8"/>
      <c r="D12" s="8"/>
      <c r="E12" s="8"/>
      <c r="F12" s="8"/>
      <c r="G12" s="8"/>
      <c r="H12" s="8"/>
      <c r="I12" s="8"/>
      <c r="J12" s="8"/>
      <c r="K12" s="713" t="s">
        <v>50</v>
      </c>
      <c r="L12" s="719" t="s">
        <v>42</v>
      </c>
      <c r="M12" s="720">
        <v>767219</v>
      </c>
      <c r="N12" s="717" t="s">
        <v>51</v>
      </c>
      <c r="O12" s="719" t="s">
        <v>48</v>
      </c>
      <c r="P12" s="715">
        <v>957701</v>
      </c>
    </row>
    <row r="13" s="397" customFormat="1" ht="40.5" customHeight="1" spans="1:16">
      <c r="A13" s="8" t="s">
        <v>52</v>
      </c>
      <c r="B13" s="8"/>
      <c r="C13" s="8"/>
      <c r="D13" s="8"/>
      <c r="E13" s="8"/>
      <c r="F13" s="8"/>
      <c r="G13" s="8"/>
      <c r="H13" s="8"/>
      <c r="I13" s="8"/>
      <c r="J13" s="8"/>
      <c r="K13" s="721" t="s">
        <v>53</v>
      </c>
      <c r="L13" s="718" t="s">
        <v>54</v>
      </c>
      <c r="M13" s="720">
        <v>767220</v>
      </c>
      <c r="N13" s="713" t="s">
        <v>51</v>
      </c>
      <c r="O13" s="719" t="s">
        <v>48</v>
      </c>
      <c r="P13" s="720">
        <v>957701</v>
      </c>
    </row>
    <row r="14" s="397" customFormat="1" ht="28.5" customHeight="1" spans="1:16">
      <c r="A14" s="8" t="s">
        <v>55</v>
      </c>
      <c r="B14" s="8"/>
      <c r="C14" s="8"/>
      <c r="D14" s="8"/>
      <c r="E14" s="8"/>
      <c r="F14" s="8"/>
      <c r="G14" s="8"/>
      <c r="H14" s="8"/>
      <c r="I14" s="8"/>
      <c r="J14" s="8"/>
      <c r="K14" s="721" t="s">
        <v>56</v>
      </c>
      <c r="L14" s="718"/>
      <c r="M14" s="720"/>
      <c r="N14" s="722"/>
      <c r="O14" s="718"/>
      <c r="P14" s="720"/>
    </row>
    <row r="15" s="397" customFormat="1" ht="28.5" customHeight="1" spans="1:16">
      <c r="A15" s="8" t="s">
        <v>57</v>
      </c>
      <c r="B15" s="8"/>
      <c r="C15" s="8"/>
      <c r="D15" s="8"/>
      <c r="E15" s="8"/>
      <c r="F15" s="8"/>
      <c r="G15" s="8"/>
      <c r="H15" s="8"/>
      <c r="I15" s="8"/>
      <c r="J15" s="8"/>
      <c r="K15" s="721"/>
      <c r="L15" s="718"/>
      <c r="M15" s="720"/>
      <c r="N15" s="722"/>
      <c r="O15" s="718"/>
      <c r="P15" s="720"/>
    </row>
    <row r="16" ht="28.5" customHeight="1" spans="1:43">
      <c r="A16" s="8" t="s">
        <v>58</v>
      </c>
      <c r="B16" s="8"/>
      <c r="C16" s="8"/>
      <c r="D16" s="8"/>
      <c r="E16" s="8"/>
      <c r="F16" s="8"/>
      <c r="G16" s="8"/>
      <c r="H16" s="8"/>
      <c r="I16" s="8"/>
      <c r="J16" s="8"/>
      <c r="K16" s="723"/>
      <c r="L16" s="718"/>
      <c r="M16" s="720"/>
      <c r="N16" s="716"/>
      <c r="O16" s="718"/>
      <c r="P16" s="718"/>
      <c r="Q16" s="397"/>
      <c r="R16" s="397"/>
      <c r="S16" s="397"/>
      <c r="T16" s="397"/>
      <c r="U16" s="397"/>
      <c r="V16" s="397"/>
      <c r="W16" s="397"/>
      <c r="X16" s="397"/>
      <c r="Y16" s="397"/>
      <c r="Z16" s="397"/>
      <c r="AA16" s="397"/>
      <c r="AB16" s="397"/>
      <c r="AC16" s="397"/>
      <c r="AD16" s="397"/>
      <c r="AE16" s="397"/>
      <c r="AF16" s="397"/>
      <c r="AG16" s="397"/>
      <c r="AH16" s="397"/>
      <c r="AI16" s="397"/>
      <c r="AJ16" s="397"/>
      <c r="AK16" s="397"/>
      <c r="AL16" s="397"/>
      <c r="AM16" s="397"/>
      <c r="AN16" s="397"/>
      <c r="AO16" s="397"/>
      <c r="AP16" s="397"/>
      <c r="AQ16" s="397"/>
    </row>
    <row r="17" ht="28.5" customHeight="1" spans="1:43">
      <c r="A17" s="8" t="s">
        <v>59</v>
      </c>
      <c r="B17" s="8"/>
      <c r="C17" s="8"/>
      <c r="D17" s="8"/>
      <c r="E17" s="8"/>
      <c r="F17" s="8"/>
      <c r="G17" s="8"/>
      <c r="H17" s="8"/>
      <c r="I17" s="8"/>
      <c r="J17" s="8"/>
      <c r="K17" s="724" t="s">
        <v>60</v>
      </c>
      <c r="L17" s="719" t="s">
        <v>61</v>
      </c>
      <c r="M17" s="715">
        <v>329887</v>
      </c>
      <c r="N17" s="725" t="s">
        <v>62</v>
      </c>
      <c r="O17" s="719" t="s">
        <v>63</v>
      </c>
      <c r="P17" s="715">
        <v>24316</v>
      </c>
      <c r="Q17" s="397"/>
      <c r="R17" s="397"/>
      <c r="S17" s="397"/>
      <c r="T17" s="397"/>
      <c r="U17" s="397"/>
      <c r="V17" s="397"/>
      <c r="W17" s="397"/>
      <c r="X17" s="397"/>
      <c r="Y17" s="397"/>
      <c r="Z17" s="397"/>
      <c r="AA17" s="397"/>
      <c r="AB17" s="397"/>
      <c r="AC17" s="397"/>
      <c r="AD17" s="397"/>
      <c r="AE17" s="397"/>
      <c r="AF17" s="397"/>
      <c r="AG17" s="397"/>
      <c r="AH17" s="397"/>
      <c r="AI17" s="397"/>
      <c r="AJ17" s="397"/>
      <c r="AK17" s="397"/>
      <c r="AL17" s="397"/>
      <c r="AM17" s="397"/>
      <c r="AN17" s="397"/>
      <c r="AO17" s="397"/>
      <c r="AP17" s="397"/>
      <c r="AQ17" s="397"/>
    </row>
    <row r="18" ht="28.5" customHeight="1" spans="1:43">
      <c r="A18" s="8" t="s">
        <v>64</v>
      </c>
      <c r="B18" s="8"/>
      <c r="C18" s="8"/>
      <c r="D18" s="8"/>
      <c r="E18" s="8"/>
      <c r="F18" s="8"/>
      <c r="G18" s="8"/>
      <c r="H18" s="8"/>
      <c r="I18" s="8"/>
      <c r="J18" s="8"/>
      <c r="K18" s="721" t="s">
        <v>65</v>
      </c>
      <c r="L18" s="718"/>
      <c r="M18" s="720"/>
      <c r="N18" s="722" t="s">
        <v>66</v>
      </c>
      <c r="O18" s="718"/>
      <c r="P18" s="722"/>
      <c r="Q18" s="397"/>
      <c r="R18" s="397"/>
      <c r="S18" s="397"/>
      <c r="T18" s="397"/>
      <c r="U18" s="397"/>
      <c r="V18" s="397"/>
      <c r="W18" s="397"/>
      <c r="X18" s="397"/>
      <c r="Y18" s="397"/>
      <c r="Z18" s="397"/>
      <c r="AA18" s="397"/>
      <c r="AB18" s="397"/>
      <c r="AC18" s="397"/>
      <c r="AD18" s="397"/>
      <c r="AE18" s="397"/>
      <c r="AF18" s="397"/>
      <c r="AG18" s="397"/>
      <c r="AH18" s="397"/>
      <c r="AI18" s="397"/>
      <c r="AJ18" s="397"/>
      <c r="AK18" s="397"/>
      <c r="AL18" s="397"/>
      <c r="AM18" s="397"/>
      <c r="AN18" s="397"/>
      <c r="AO18" s="397"/>
      <c r="AP18" s="397"/>
      <c r="AQ18" s="397"/>
    </row>
    <row r="19" ht="28.5" customHeight="1" spans="1:43">
      <c r="A19" s="397"/>
      <c r="B19" s="397"/>
      <c r="C19" s="397"/>
      <c r="D19" s="397"/>
      <c r="E19" s="397"/>
      <c r="F19" s="397"/>
      <c r="G19" s="397"/>
      <c r="H19" s="397"/>
      <c r="I19" s="397"/>
      <c r="J19" s="397"/>
      <c r="K19" s="716"/>
      <c r="L19" s="718"/>
      <c r="M19" s="720"/>
      <c r="N19" s="716"/>
      <c r="O19" s="718"/>
      <c r="P19" s="720"/>
      <c r="Q19" s="397"/>
      <c r="R19" s="397"/>
      <c r="S19" s="397"/>
      <c r="T19" s="397"/>
      <c r="U19" s="397"/>
      <c r="V19" s="397"/>
      <c r="W19" s="397"/>
      <c r="X19" s="397"/>
      <c r="Y19" s="397"/>
      <c r="Z19" s="397"/>
      <c r="AA19" s="397"/>
      <c r="AB19" s="397"/>
      <c r="AC19" s="397"/>
      <c r="AD19" s="397"/>
      <c r="AE19" s="397"/>
      <c r="AF19" s="397"/>
      <c r="AG19" s="397"/>
      <c r="AH19" s="397"/>
      <c r="AI19" s="397"/>
      <c r="AJ19" s="397"/>
      <c r="AK19" s="397"/>
      <c r="AL19" s="397"/>
      <c r="AM19" s="397"/>
      <c r="AN19" s="397"/>
      <c r="AO19" s="397"/>
      <c r="AP19" s="397"/>
      <c r="AQ19" s="397"/>
    </row>
    <row r="20" ht="28.5" customHeight="1" spans="1:43">
      <c r="A20" s="397"/>
      <c r="B20" s="397"/>
      <c r="C20" s="397"/>
      <c r="D20" s="397"/>
      <c r="E20" s="397"/>
      <c r="F20" s="397"/>
      <c r="G20" s="397"/>
      <c r="H20" s="397"/>
      <c r="I20" s="397"/>
      <c r="J20" s="397"/>
      <c r="K20" s="716"/>
      <c r="L20" s="718"/>
      <c r="M20" s="720"/>
      <c r="N20" s="716"/>
      <c r="O20" s="718"/>
      <c r="P20" s="720"/>
      <c r="Q20" s="397"/>
      <c r="R20" s="397"/>
      <c r="S20" s="397"/>
      <c r="T20" s="397"/>
      <c r="U20" s="397"/>
      <c r="V20" s="397"/>
      <c r="W20" s="397"/>
      <c r="X20" s="397"/>
      <c r="Y20" s="397"/>
      <c r="Z20" s="397"/>
      <c r="AA20" s="397"/>
      <c r="AB20" s="397"/>
      <c r="AC20" s="397"/>
      <c r="AD20" s="397"/>
      <c r="AE20" s="397"/>
      <c r="AF20" s="397"/>
      <c r="AG20" s="397"/>
      <c r="AH20" s="397"/>
      <c r="AI20" s="397"/>
      <c r="AJ20" s="397"/>
      <c r="AK20" s="397"/>
      <c r="AL20" s="397"/>
      <c r="AM20" s="397"/>
      <c r="AN20" s="397"/>
      <c r="AO20" s="397"/>
      <c r="AP20" s="397"/>
      <c r="AQ20" s="397"/>
    </row>
    <row r="21" ht="28.5" customHeight="1" spans="1:43">
      <c r="A21" s="397"/>
      <c r="B21" s="397"/>
      <c r="C21" s="397"/>
      <c r="D21" s="397"/>
      <c r="E21" s="397"/>
      <c r="F21" s="397"/>
      <c r="G21" s="397"/>
      <c r="H21" s="397"/>
      <c r="I21" s="397"/>
      <c r="J21" s="397"/>
      <c r="K21" s="397"/>
      <c r="L21" s="397"/>
      <c r="M21" s="397"/>
      <c r="N21" s="397"/>
      <c r="O21" s="397"/>
      <c r="P21" s="397"/>
      <c r="Q21" s="397"/>
      <c r="R21" s="397"/>
      <c r="S21" s="397"/>
      <c r="T21" s="397"/>
      <c r="U21" s="397"/>
      <c r="V21" s="397"/>
      <c r="W21" s="397"/>
      <c r="X21" s="397"/>
      <c r="Y21" s="397"/>
      <c r="Z21" s="397"/>
      <c r="AA21" s="397"/>
      <c r="AB21" s="397"/>
      <c r="AC21" s="397"/>
      <c r="AD21" s="397"/>
      <c r="AE21" s="397"/>
      <c r="AF21" s="397"/>
      <c r="AG21" s="397"/>
      <c r="AH21" s="397"/>
      <c r="AI21" s="397"/>
      <c r="AJ21" s="397"/>
      <c r="AK21" s="397"/>
      <c r="AL21" s="397"/>
      <c r="AM21" s="397"/>
      <c r="AN21" s="397"/>
      <c r="AO21" s="397"/>
      <c r="AP21" s="397"/>
      <c r="AQ21" s="397"/>
    </row>
    <row r="22" spans="1:43">
      <c r="A22" s="397"/>
      <c r="B22" s="397"/>
      <c r="C22" s="397"/>
      <c r="D22" s="397"/>
      <c r="E22" s="397"/>
      <c r="F22" s="397"/>
      <c r="G22" s="397"/>
      <c r="H22" s="397"/>
      <c r="I22" s="397"/>
      <c r="J22" s="397"/>
      <c r="K22" s="397"/>
      <c r="L22" s="397"/>
      <c r="M22" s="397"/>
      <c r="N22" s="397"/>
      <c r="O22" s="397"/>
      <c r="P22" s="397"/>
      <c r="Q22" s="397"/>
      <c r="R22" s="397"/>
      <c r="S22" s="397"/>
      <c r="T22" s="397"/>
      <c r="U22" s="397"/>
      <c r="V22" s="397"/>
      <c r="W22" s="397"/>
      <c r="X22" s="397"/>
      <c r="Y22" s="397"/>
      <c r="Z22" s="397"/>
      <c r="AA22" s="397"/>
      <c r="AB22" s="397"/>
      <c r="AC22" s="397"/>
      <c r="AD22" s="397"/>
      <c r="AE22" s="397"/>
      <c r="AF22" s="397"/>
      <c r="AG22" s="397"/>
      <c r="AH22" s="397"/>
      <c r="AI22" s="397"/>
      <c r="AJ22" s="397"/>
      <c r="AK22" s="397"/>
      <c r="AL22" s="397"/>
      <c r="AM22" s="397"/>
      <c r="AN22" s="397"/>
      <c r="AO22" s="397"/>
      <c r="AP22" s="397"/>
      <c r="AQ22" s="397"/>
    </row>
    <row r="23" spans="1:43">
      <c r="A23" s="397"/>
      <c r="B23" s="397"/>
      <c r="C23" s="397"/>
      <c r="D23" s="397"/>
      <c r="E23" s="397"/>
      <c r="F23" s="397"/>
      <c r="G23" s="397"/>
      <c r="H23" s="397"/>
      <c r="I23" s="397"/>
      <c r="J23" s="397"/>
      <c r="K23" s="397"/>
      <c r="L23" s="397"/>
      <c r="M23" s="397"/>
      <c r="N23" s="397"/>
      <c r="O23" s="397"/>
      <c r="P23" s="397"/>
      <c r="Q23" s="397"/>
      <c r="R23" s="397"/>
      <c r="S23" s="397"/>
      <c r="T23" s="397"/>
      <c r="U23" s="397"/>
      <c r="V23" s="397"/>
      <c r="W23" s="397"/>
      <c r="X23" s="397"/>
      <c r="Y23" s="397"/>
      <c r="Z23" s="397"/>
      <c r="AA23" s="397"/>
      <c r="AB23" s="397"/>
      <c r="AC23" s="397"/>
      <c r="AD23" s="397"/>
      <c r="AE23" s="397"/>
      <c r="AF23" s="397"/>
      <c r="AG23" s="397"/>
      <c r="AH23" s="397"/>
      <c r="AI23" s="397"/>
      <c r="AJ23" s="397"/>
      <c r="AK23" s="397"/>
      <c r="AL23" s="397"/>
      <c r="AM23" s="397"/>
      <c r="AN23" s="397"/>
      <c r="AO23" s="397"/>
      <c r="AP23" s="397"/>
      <c r="AQ23" s="397"/>
    </row>
    <row r="24" spans="1:43">
      <c r="A24" s="397"/>
      <c r="B24" s="397"/>
      <c r="C24" s="397"/>
      <c r="D24" s="397"/>
      <c r="E24" s="397"/>
      <c r="F24" s="397"/>
      <c r="G24" s="397"/>
      <c r="H24" s="397"/>
      <c r="I24" s="397"/>
      <c r="J24" s="397"/>
      <c r="K24" s="397"/>
      <c r="L24" s="397"/>
      <c r="M24" s="397"/>
      <c r="N24" s="397"/>
      <c r="O24" s="397"/>
      <c r="P24" s="397"/>
      <c r="Q24" s="397"/>
      <c r="R24" s="397"/>
      <c r="S24" s="397"/>
      <c r="T24" s="397"/>
      <c r="U24" s="397"/>
      <c r="V24" s="397"/>
      <c r="W24" s="397"/>
      <c r="X24" s="397"/>
      <c r="Y24" s="397"/>
      <c r="Z24" s="397"/>
      <c r="AA24" s="397"/>
      <c r="AB24" s="397"/>
      <c r="AC24" s="397"/>
      <c r="AD24" s="397"/>
      <c r="AE24" s="397"/>
      <c r="AF24" s="397"/>
      <c r="AG24" s="397"/>
      <c r="AH24" s="397"/>
      <c r="AI24" s="397"/>
      <c r="AJ24" s="397"/>
      <c r="AK24" s="397"/>
      <c r="AL24" s="397"/>
      <c r="AM24" s="397"/>
      <c r="AN24" s="397"/>
      <c r="AO24" s="397"/>
      <c r="AP24" s="397"/>
      <c r="AQ24" s="397"/>
    </row>
    <row r="25" spans="1:43">
      <c r="A25" s="397"/>
      <c r="B25" s="397"/>
      <c r="C25" s="397"/>
      <c r="D25" s="397"/>
      <c r="E25" s="397"/>
      <c r="F25" s="397"/>
      <c r="G25" s="397"/>
      <c r="H25" s="397"/>
      <c r="I25" s="397"/>
      <c r="J25" s="397"/>
      <c r="K25" s="397"/>
      <c r="L25" s="397"/>
      <c r="M25" s="397"/>
      <c r="N25" s="397"/>
      <c r="O25" s="397"/>
      <c r="P25" s="397"/>
      <c r="Q25" s="397"/>
      <c r="R25" s="397"/>
      <c r="S25" s="397"/>
      <c r="T25" s="397"/>
      <c r="U25" s="397"/>
      <c r="V25" s="397"/>
      <c r="W25" s="397"/>
      <c r="X25" s="397"/>
      <c r="Y25" s="397"/>
      <c r="Z25" s="397"/>
      <c r="AA25" s="397"/>
      <c r="AB25" s="397"/>
      <c r="AC25" s="397"/>
      <c r="AD25" s="397"/>
      <c r="AE25" s="397"/>
      <c r="AF25" s="397"/>
      <c r="AG25" s="397"/>
      <c r="AH25" s="397"/>
      <c r="AI25" s="397"/>
      <c r="AJ25" s="397"/>
      <c r="AK25" s="397"/>
      <c r="AL25" s="397"/>
      <c r="AM25" s="397"/>
      <c r="AN25" s="397"/>
      <c r="AO25" s="397"/>
      <c r="AP25" s="397"/>
      <c r="AQ25" s="397"/>
    </row>
    <row r="26" ht="15" customHeight="1" spans="1:43">
      <c r="A26" s="397"/>
      <c r="B26" s="397"/>
      <c r="C26" s="397"/>
      <c r="D26" s="397"/>
      <c r="E26" s="397"/>
      <c r="F26" s="397"/>
      <c r="G26" s="397"/>
      <c r="H26" s="397"/>
      <c r="I26" s="397"/>
      <c r="J26" s="397"/>
      <c r="K26" s="397"/>
      <c r="L26" s="397"/>
      <c r="M26" s="397"/>
      <c r="N26" s="397"/>
      <c r="O26" s="397"/>
      <c r="P26" s="397"/>
      <c r="Q26" s="397"/>
      <c r="R26" s="397"/>
      <c r="S26" s="397"/>
      <c r="T26" s="397"/>
      <c r="U26" s="397"/>
      <c r="V26" s="397"/>
      <c r="W26" s="397"/>
      <c r="X26" s="397"/>
      <c r="Y26" s="397"/>
      <c r="Z26" s="397"/>
      <c r="AA26" s="397"/>
      <c r="AB26" s="397"/>
      <c r="AC26" s="397"/>
      <c r="AD26" s="397"/>
      <c r="AE26" s="397"/>
      <c r="AF26" s="397"/>
      <c r="AG26" s="397"/>
      <c r="AH26" s="397"/>
      <c r="AI26" s="397"/>
      <c r="AJ26" s="397"/>
      <c r="AK26" s="397"/>
      <c r="AL26" s="397"/>
      <c r="AM26" s="397"/>
      <c r="AN26" s="397"/>
      <c r="AO26" s="397"/>
      <c r="AP26" s="397"/>
      <c r="AQ26" s="397"/>
    </row>
    <row r="27" ht="15" customHeight="1" spans="1:43">
      <c r="A27" s="397"/>
      <c r="B27" s="397"/>
      <c r="C27" s="397"/>
      <c r="D27" s="397"/>
      <c r="E27" s="397"/>
      <c r="F27" s="397"/>
      <c r="G27" s="397"/>
      <c r="H27" s="397"/>
      <c r="I27" s="397"/>
      <c r="J27" s="397"/>
      <c r="K27" s="397"/>
      <c r="L27" s="397"/>
      <c r="M27" s="397"/>
      <c r="N27" s="397"/>
      <c r="O27" s="397"/>
      <c r="P27" s="397"/>
      <c r="Q27" s="397"/>
      <c r="R27" s="397"/>
      <c r="S27" s="397"/>
      <c r="T27" s="397"/>
      <c r="U27" s="397"/>
      <c r="V27" s="397"/>
      <c r="W27" s="397"/>
      <c r="X27" s="397"/>
      <c r="Y27" s="397"/>
      <c r="Z27" s="397"/>
      <c r="AA27" s="397"/>
      <c r="AB27" s="397"/>
      <c r="AC27" s="397"/>
      <c r="AD27" s="397"/>
      <c r="AE27" s="397"/>
      <c r="AF27" s="397"/>
      <c r="AG27" s="397"/>
      <c r="AH27" s="397"/>
      <c r="AI27" s="397"/>
      <c r="AJ27" s="397"/>
      <c r="AK27" s="397"/>
      <c r="AL27" s="397"/>
      <c r="AM27" s="397"/>
      <c r="AN27" s="397"/>
      <c r="AO27" s="397"/>
      <c r="AP27" s="397"/>
      <c r="AQ27" s="397"/>
    </row>
    <row r="28" spans="1:43">
      <c r="A28" s="397"/>
      <c r="B28" s="397"/>
      <c r="C28" s="397"/>
      <c r="D28" s="397"/>
      <c r="E28" s="397"/>
      <c r="F28" s="397"/>
      <c r="G28" s="397"/>
      <c r="H28" s="397"/>
      <c r="I28" s="397"/>
      <c r="J28" s="397"/>
      <c r="K28" s="397"/>
      <c r="L28" s="397"/>
      <c r="M28" s="397"/>
      <c r="N28" s="397"/>
      <c r="O28" s="397"/>
      <c r="P28" s="397"/>
      <c r="Q28" s="397"/>
      <c r="R28" s="397"/>
      <c r="S28" s="397"/>
      <c r="T28" s="397"/>
      <c r="U28" s="397"/>
      <c r="V28" s="397"/>
      <c r="W28" s="397"/>
      <c r="X28" s="397"/>
      <c r="Y28" s="397"/>
      <c r="Z28" s="397"/>
      <c r="AA28" s="397"/>
      <c r="AB28" s="397"/>
      <c r="AC28" s="397"/>
      <c r="AD28" s="397"/>
      <c r="AE28" s="397"/>
      <c r="AF28" s="397"/>
      <c r="AG28" s="397"/>
      <c r="AH28" s="397"/>
      <c r="AI28" s="397"/>
      <c r="AJ28" s="397"/>
      <c r="AK28" s="397"/>
      <c r="AL28" s="397"/>
      <c r="AM28" s="397"/>
      <c r="AN28" s="397"/>
      <c r="AO28" s="397"/>
      <c r="AP28" s="397"/>
      <c r="AQ28" s="397"/>
    </row>
    <row r="29" spans="1:43">
      <c r="A29" s="397"/>
      <c r="B29" s="397"/>
      <c r="C29" s="397"/>
      <c r="D29" s="397"/>
      <c r="E29" s="397"/>
      <c r="F29" s="397"/>
      <c r="G29" s="397"/>
      <c r="H29" s="397"/>
      <c r="I29" s="397"/>
      <c r="J29" s="397"/>
      <c r="K29" s="397"/>
      <c r="M29" s="397"/>
      <c r="N29" s="397"/>
      <c r="O29" s="397"/>
      <c r="P29" s="397"/>
      <c r="Q29" s="397"/>
      <c r="R29" s="397"/>
      <c r="S29" s="397"/>
      <c r="T29" s="397"/>
      <c r="U29" s="397"/>
      <c r="V29" s="397"/>
      <c r="W29" s="397"/>
      <c r="X29" s="397"/>
      <c r="Y29" s="397"/>
      <c r="Z29" s="397"/>
      <c r="AA29" s="397"/>
      <c r="AB29" s="397"/>
      <c r="AC29" s="397"/>
      <c r="AD29" s="397"/>
      <c r="AE29" s="397"/>
      <c r="AF29" s="397"/>
      <c r="AG29" s="397"/>
      <c r="AH29" s="397"/>
      <c r="AI29" s="397"/>
      <c r="AJ29" s="397"/>
      <c r="AK29" s="397"/>
      <c r="AL29" s="397"/>
      <c r="AM29" s="397"/>
      <c r="AN29" s="397"/>
      <c r="AO29" s="397"/>
      <c r="AP29" s="397"/>
      <c r="AQ29" s="397"/>
    </row>
    <row r="30" spans="1:43">
      <c r="A30" s="397"/>
      <c r="B30" s="397"/>
      <c r="C30" s="397"/>
      <c r="D30" s="397"/>
      <c r="E30" s="397"/>
      <c r="F30" s="397"/>
      <c r="G30" s="397"/>
      <c r="H30" s="397"/>
      <c r="I30" s="397"/>
      <c r="J30" s="397"/>
      <c r="K30" s="397"/>
      <c r="M30" s="397"/>
      <c r="N30" s="397"/>
      <c r="O30" s="397"/>
      <c r="P30" s="397"/>
      <c r="Q30" s="397"/>
      <c r="R30" s="397"/>
      <c r="S30" s="397"/>
      <c r="T30" s="397"/>
      <c r="U30" s="397"/>
      <c r="V30" s="397"/>
      <c r="W30" s="397"/>
      <c r="X30" s="397"/>
      <c r="Y30" s="397"/>
      <c r="Z30" s="397"/>
      <c r="AA30" s="397"/>
      <c r="AB30" s="397"/>
      <c r="AC30" s="397"/>
      <c r="AD30" s="397"/>
      <c r="AE30" s="397"/>
      <c r="AF30" s="397"/>
      <c r="AG30" s="397"/>
      <c r="AH30" s="397"/>
      <c r="AI30" s="397"/>
      <c r="AJ30" s="397"/>
      <c r="AK30" s="397"/>
      <c r="AL30" s="397"/>
      <c r="AM30" s="397"/>
      <c r="AN30" s="397"/>
      <c r="AO30" s="397"/>
      <c r="AP30" s="397"/>
      <c r="AQ30" s="397"/>
    </row>
    <row r="31" spans="1:43">
      <c r="A31" s="397"/>
      <c r="B31" s="397"/>
      <c r="C31" s="397"/>
      <c r="D31" s="397"/>
      <c r="E31" s="397"/>
      <c r="F31" s="397"/>
      <c r="G31" s="397"/>
      <c r="H31" s="397"/>
      <c r="I31" s="397"/>
      <c r="J31" s="397"/>
      <c r="K31" s="397"/>
      <c r="M31" s="397"/>
      <c r="N31" s="397"/>
      <c r="O31" s="397"/>
      <c r="P31" s="397"/>
      <c r="Q31" s="397"/>
      <c r="R31" s="397"/>
      <c r="S31" s="397"/>
      <c r="T31" s="397"/>
      <c r="U31" s="397"/>
      <c r="V31" s="397"/>
      <c r="W31" s="397"/>
      <c r="X31" s="397"/>
      <c r="Y31" s="397"/>
      <c r="Z31" s="397"/>
      <c r="AA31" s="397"/>
      <c r="AB31" s="397"/>
      <c r="AC31" s="397"/>
      <c r="AD31" s="397"/>
      <c r="AE31" s="397"/>
      <c r="AF31" s="397"/>
      <c r="AG31" s="397"/>
      <c r="AH31" s="397"/>
      <c r="AI31" s="397"/>
      <c r="AJ31" s="397"/>
      <c r="AK31" s="397"/>
      <c r="AL31" s="397"/>
      <c r="AM31" s="397"/>
      <c r="AN31" s="397"/>
      <c r="AO31" s="397"/>
      <c r="AP31" s="397"/>
      <c r="AQ31" s="397"/>
    </row>
    <row r="32" spans="1:43">
      <c r="A32" s="397"/>
      <c r="B32" s="397"/>
      <c r="C32" s="397"/>
      <c r="D32" s="397"/>
      <c r="E32" s="397"/>
      <c r="F32" s="397"/>
      <c r="G32" s="397"/>
      <c r="H32" s="397"/>
      <c r="I32" s="397"/>
      <c r="J32" s="397"/>
      <c r="K32" s="397"/>
      <c r="M32" s="397"/>
      <c r="N32" s="397"/>
      <c r="O32" s="397"/>
      <c r="P32" s="397"/>
      <c r="Q32" s="397"/>
      <c r="R32" s="397"/>
      <c r="S32" s="397"/>
      <c r="T32" s="397"/>
      <c r="U32" s="397"/>
      <c r="V32" s="397"/>
      <c r="W32" s="397"/>
      <c r="X32" s="397"/>
      <c r="Y32" s="397"/>
      <c r="Z32" s="397"/>
      <c r="AA32" s="397"/>
      <c r="AB32" s="397"/>
      <c r="AC32" s="397"/>
      <c r="AD32" s="397"/>
      <c r="AE32" s="397"/>
      <c r="AF32" s="397"/>
      <c r="AG32" s="397"/>
      <c r="AH32" s="397"/>
      <c r="AI32" s="397"/>
      <c r="AJ32" s="397"/>
      <c r="AK32" s="397"/>
      <c r="AL32" s="397"/>
      <c r="AM32" s="397"/>
      <c r="AN32" s="397"/>
      <c r="AO32" s="397"/>
      <c r="AP32" s="397"/>
      <c r="AQ32" s="397"/>
    </row>
    <row r="33" spans="1:43">
      <c r="A33" s="397"/>
      <c r="B33" s="397"/>
      <c r="C33" s="397"/>
      <c r="D33" s="397"/>
      <c r="E33" s="397"/>
      <c r="F33" s="397"/>
      <c r="G33" s="397"/>
      <c r="H33" s="397"/>
      <c r="I33" s="397"/>
      <c r="J33" s="397"/>
      <c r="K33" s="397"/>
      <c r="M33" s="397"/>
      <c r="N33" s="397"/>
      <c r="O33" s="397"/>
      <c r="P33" s="397"/>
      <c r="Q33" s="397"/>
      <c r="R33" s="397"/>
      <c r="S33" s="397"/>
      <c r="T33" s="397"/>
      <c r="U33" s="397"/>
      <c r="V33" s="397"/>
      <c r="W33" s="397"/>
      <c r="X33" s="397"/>
      <c r="Y33" s="397"/>
      <c r="Z33" s="397"/>
      <c r="AA33" s="397"/>
      <c r="AB33" s="397"/>
      <c r="AC33" s="397"/>
      <c r="AD33" s="397"/>
      <c r="AE33" s="397"/>
      <c r="AF33" s="397"/>
      <c r="AG33" s="397"/>
      <c r="AH33" s="397"/>
      <c r="AI33" s="397"/>
      <c r="AJ33" s="397"/>
      <c r="AK33" s="397"/>
      <c r="AL33" s="397"/>
      <c r="AM33" s="397"/>
      <c r="AN33" s="397"/>
      <c r="AO33" s="397"/>
      <c r="AP33" s="397"/>
      <c r="AQ33" s="397"/>
    </row>
    <row r="34" spans="1:43">
      <c r="A34" s="397"/>
      <c r="B34" s="397"/>
      <c r="C34" s="397"/>
      <c r="D34" s="397"/>
      <c r="E34" s="397"/>
      <c r="F34" s="397"/>
      <c r="G34" s="397"/>
      <c r="H34" s="397"/>
      <c r="I34" s="397"/>
      <c r="J34" s="397"/>
      <c r="K34" s="397"/>
      <c r="M34" s="397"/>
      <c r="N34" s="397"/>
      <c r="O34" s="397"/>
      <c r="P34" s="397"/>
      <c r="Q34" s="397"/>
      <c r="R34" s="397"/>
      <c r="S34" s="397"/>
      <c r="T34" s="397"/>
      <c r="U34" s="397"/>
      <c r="V34" s="397"/>
      <c r="W34" s="397"/>
      <c r="X34" s="397"/>
      <c r="Y34" s="397"/>
      <c r="Z34" s="397"/>
      <c r="AA34" s="397"/>
      <c r="AB34" s="397"/>
      <c r="AC34" s="397"/>
      <c r="AD34" s="397"/>
      <c r="AE34" s="397"/>
      <c r="AF34" s="397"/>
      <c r="AG34" s="397"/>
      <c r="AH34" s="397"/>
      <c r="AI34" s="397"/>
      <c r="AJ34" s="397"/>
      <c r="AK34" s="397"/>
      <c r="AL34" s="397"/>
      <c r="AM34" s="397"/>
      <c r="AN34" s="397"/>
      <c r="AO34" s="397"/>
      <c r="AP34" s="397"/>
      <c r="AQ34" s="397"/>
    </row>
    <row r="35" spans="1:43">
      <c r="A35" s="397"/>
      <c r="B35" s="397"/>
      <c r="C35" s="397"/>
      <c r="D35" s="397"/>
      <c r="E35" s="397"/>
      <c r="F35" s="397"/>
      <c r="G35" s="397"/>
      <c r="H35" s="397"/>
      <c r="I35" s="397"/>
      <c r="J35" s="397"/>
      <c r="K35" s="397"/>
      <c r="L35" s="397"/>
      <c r="M35" s="397"/>
      <c r="N35" s="397"/>
      <c r="O35" s="397"/>
      <c r="P35" s="397"/>
      <c r="Q35" s="397"/>
      <c r="R35" s="397"/>
      <c r="S35" s="397"/>
      <c r="T35" s="397"/>
      <c r="U35" s="397"/>
      <c r="V35" s="397"/>
      <c r="W35" s="397"/>
      <c r="X35" s="397"/>
      <c r="Y35" s="397"/>
      <c r="Z35" s="397"/>
      <c r="AA35" s="397"/>
      <c r="AB35" s="397"/>
      <c r="AC35" s="397"/>
      <c r="AD35" s="397"/>
      <c r="AE35" s="397"/>
      <c r="AF35" s="397"/>
      <c r="AG35" s="397"/>
      <c r="AH35" s="397"/>
      <c r="AI35" s="397"/>
      <c r="AJ35" s="397"/>
      <c r="AK35" s="397"/>
      <c r="AL35" s="397"/>
      <c r="AM35" s="397"/>
      <c r="AN35" s="397"/>
      <c r="AO35" s="397"/>
      <c r="AP35" s="397"/>
      <c r="AQ35" s="397"/>
    </row>
    <row r="36" spans="1:43">
      <c r="A36" s="397"/>
      <c r="B36" s="397"/>
      <c r="C36" s="397"/>
      <c r="D36" s="397"/>
      <c r="E36" s="397"/>
      <c r="F36" s="397"/>
      <c r="G36" s="397"/>
      <c r="H36" s="397"/>
      <c r="I36" s="397"/>
      <c r="J36" s="397"/>
      <c r="K36" s="397"/>
      <c r="L36" s="397"/>
      <c r="M36" s="397"/>
      <c r="N36" s="397"/>
      <c r="O36" s="397"/>
      <c r="P36" s="397"/>
      <c r="Q36" s="397"/>
      <c r="R36" s="397"/>
      <c r="S36" s="397"/>
      <c r="T36" s="397"/>
      <c r="U36" s="397"/>
      <c r="V36" s="397"/>
      <c r="W36" s="397"/>
      <c r="X36" s="397"/>
      <c r="Y36" s="397"/>
      <c r="Z36" s="397"/>
      <c r="AA36" s="397"/>
      <c r="AB36" s="397"/>
      <c r="AC36" s="397"/>
      <c r="AD36" s="397"/>
      <c r="AE36" s="397"/>
      <c r="AF36" s="397"/>
      <c r="AG36" s="397"/>
      <c r="AH36" s="397"/>
      <c r="AI36" s="397"/>
      <c r="AJ36" s="397"/>
      <c r="AK36" s="397"/>
      <c r="AL36" s="397"/>
      <c r="AM36" s="397"/>
      <c r="AN36" s="397"/>
      <c r="AO36" s="397"/>
      <c r="AP36" s="397"/>
      <c r="AQ36" s="397"/>
    </row>
    <row r="37" spans="1:43">
      <c r="A37" s="397"/>
      <c r="B37" s="397"/>
      <c r="C37" s="397"/>
      <c r="D37" s="397"/>
      <c r="E37" s="397"/>
      <c r="F37" s="397"/>
      <c r="G37" s="397"/>
      <c r="H37" s="397"/>
      <c r="I37" s="397"/>
      <c r="J37" s="397"/>
      <c r="K37" s="397"/>
      <c r="L37" s="397"/>
      <c r="M37" s="397"/>
      <c r="N37" s="397"/>
      <c r="O37" s="397"/>
      <c r="P37" s="397"/>
      <c r="Q37" s="397"/>
      <c r="R37" s="397"/>
      <c r="S37" s="397"/>
      <c r="T37" s="397"/>
      <c r="U37" s="397"/>
      <c r="V37" s="397"/>
      <c r="W37" s="397"/>
      <c r="X37" s="397"/>
      <c r="Y37" s="397"/>
      <c r="Z37" s="397"/>
      <c r="AA37" s="397"/>
      <c r="AB37" s="397"/>
      <c r="AC37" s="397"/>
      <c r="AD37" s="397"/>
      <c r="AE37" s="397"/>
      <c r="AF37" s="397"/>
      <c r="AG37" s="397"/>
      <c r="AH37" s="397"/>
      <c r="AI37" s="397"/>
      <c r="AJ37" s="397"/>
      <c r="AK37" s="397"/>
      <c r="AL37" s="397"/>
      <c r="AM37" s="397"/>
      <c r="AN37" s="397"/>
      <c r="AO37" s="397"/>
      <c r="AP37" s="397"/>
      <c r="AQ37" s="397"/>
    </row>
    <row r="38" spans="1:43">
      <c r="A38" s="397"/>
      <c r="B38" s="397"/>
      <c r="C38" s="397"/>
      <c r="D38" s="397"/>
      <c r="E38" s="397"/>
      <c r="F38" s="397"/>
      <c r="G38" s="397"/>
      <c r="H38" s="397"/>
      <c r="I38" s="397"/>
      <c r="J38" s="397"/>
      <c r="K38" s="397"/>
      <c r="L38" s="397"/>
      <c r="M38" s="397"/>
      <c r="N38" s="397"/>
      <c r="O38" s="397"/>
      <c r="P38" s="397"/>
      <c r="Q38" s="397"/>
      <c r="R38" s="397"/>
      <c r="S38" s="397"/>
      <c r="T38" s="397"/>
      <c r="U38" s="397"/>
      <c r="V38" s="397"/>
      <c r="W38" s="397"/>
      <c r="X38" s="397"/>
      <c r="Y38" s="397"/>
      <c r="Z38" s="397"/>
      <c r="AA38" s="397"/>
      <c r="AB38" s="397"/>
      <c r="AC38" s="397"/>
      <c r="AD38" s="397"/>
      <c r="AE38" s="397"/>
      <c r="AF38" s="397"/>
      <c r="AG38" s="397"/>
      <c r="AH38" s="397"/>
      <c r="AI38" s="397"/>
      <c r="AJ38" s="397"/>
      <c r="AK38" s="397"/>
      <c r="AL38" s="397"/>
      <c r="AM38" s="397"/>
      <c r="AN38" s="397"/>
      <c r="AO38" s="397"/>
      <c r="AP38" s="397"/>
      <c r="AQ38" s="397"/>
    </row>
    <row r="39" spans="1:43">
      <c r="A39" s="397"/>
      <c r="B39" s="397"/>
      <c r="C39" s="397"/>
      <c r="D39" s="397"/>
      <c r="E39" s="397"/>
      <c r="F39" s="397"/>
      <c r="G39" s="397"/>
      <c r="H39" s="397"/>
      <c r="I39" s="397"/>
      <c r="J39" s="397"/>
      <c r="K39" s="397"/>
      <c r="L39" s="397"/>
      <c r="M39" s="397"/>
      <c r="N39" s="397"/>
      <c r="O39" s="397"/>
      <c r="P39" s="397"/>
      <c r="Q39" s="397"/>
      <c r="R39" s="397"/>
      <c r="S39" s="397"/>
      <c r="T39" s="397"/>
      <c r="U39" s="397"/>
      <c r="V39" s="397"/>
      <c r="W39" s="397"/>
      <c r="X39" s="397"/>
      <c r="Y39" s="397"/>
      <c r="Z39" s="397"/>
      <c r="AA39" s="397"/>
      <c r="AB39" s="397"/>
      <c r="AC39" s="397"/>
      <c r="AD39" s="397"/>
      <c r="AE39" s="397"/>
      <c r="AF39" s="397"/>
      <c r="AG39" s="397"/>
      <c r="AH39" s="397"/>
      <c r="AI39" s="397"/>
      <c r="AJ39" s="397"/>
      <c r="AK39" s="397"/>
      <c r="AL39" s="397"/>
      <c r="AM39" s="397"/>
      <c r="AN39" s="397"/>
      <c r="AO39" s="397"/>
      <c r="AP39" s="397"/>
      <c r="AQ39" s="397"/>
    </row>
    <row r="40" spans="1:43">
      <c r="A40" s="397"/>
      <c r="B40" s="397"/>
      <c r="C40" s="397"/>
      <c r="D40" s="397"/>
      <c r="E40" s="397"/>
      <c r="F40" s="397"/>
      <c r="G40" s="397"/>
      <c r="H40" s="397"/>
      <c r="I40" s="397"/>
      <c r="J40" s="397"/>
      <c r="K40" s="397"/>
      <c r="L40" s="397"/>
      <c r="M40" s="397"/>
      <c r="N40" s="397"/>
      <c r="O40" s="397"/>
      <c r="P40" s="397"/>
      <c r="Q40" s="397"/>
      <c r="R40" s="397"/>
      <c r="S40" s="397"/>
      <c r="T40" s="397"/>
      <c r="U40" s="397"/>
      <c r="V40" s="397"/>
      <c r="W40" s="397"/>
      <c r="X40" s="397"/>
      <c r="Y40" s="397"/>
      <c r="Z40" s="397"/>
      <c r="AA40" s="397"/>
      <c r="AB40" s="397"/>
      <c r="AC40" s="397"/>
      <c r="AD40" s="397"/>
      <c r="AE40" s="397"/>
      <c r="AF40" s="397"/>
      <c r="AG40" s="397"/>
      <c r="AH40" s="397"/>
      <c r="AI40" s="397"/>
      <c r="AJ40" s="397"/>
      <c r="AK40" s="397"/>
      <c r="AL40" s="397"/>
      <c r="AM40" s="397"/>
      <c r="AN40" s="397"/>
      <c r="AO40" s="397"/>
      <c r="AP40" s="397"/>
      <c r="AQ40" s="397"/>
    </row>
    <row r="41" spans="1:43">
      <c r="A41" s="397"/>
      <c r="B41" s="397"/>
      <c r="C41" s="397"/>
      <c r="D41" s="397"/>
      <c r="E41" s="397"/>
      <c r="F41" s="397"/>
      <c r="G41" s="397"/>
      <c r="H41" s="397"/>
      <c r="I41" s="397"/>
      <c r="J41" s="397"/>
      <c r="K41" s="397"/>
      <c r="L41" s="397"/>
      <c r="M41" s="397"/>
      <c r="N41" s="397"/>
      <c r="O41" s="397"/>
      <c r="P41" s="397"/>
      <c r="Q41" s="397"/>
      <c r="R41" s="397"/>
      <c r="S41" s="397"/>
      <c r="T41" s="397"/>
      <c r="U41" s="397"/>
      <c r="V41" s="397"/>
      <c r="W41" s="397"/>
      <c r="X41" s="397"/>
      <c r="Y41" s="397"/>
      <c r="Z41" s="397"/>
      <c r="AA41" s="397"/>
      <c r="AB41" s="397"/>
      <c r="AC41" s="397"/>
      <c r="AD41" s="397"/>
      <c r="AE41" s="397"/>
      <c r="AF41" s="397"/>
      <c r="AG41" s="397"/>
      <c r="AH41" s="397"/>
      <c r="AI41" s="397"/>
      <c r="AJ41" s="397"/>
      <c r="AK41" s="397"/>
      <c r="AL41" s="397"/>
      <c r="AM41" s="397"/>
      <c r="AN41" s="397"/>
      <c r="AO41" s="397"/>
      <c r="AP41" s="397"/>
      <c r="AQ41" s="397"/>
    </row>
    <row r="42" spans="1:43">
      <c r="A42" s="397"/>
      <c r="B42" s="397"/>
      <c r="C42" s="397"/>
      <c r="D42" s="397"/>
      <c r="E42" s="397"/>
      <c r="F42" s="397"/>
      <c r="G42" s="397"/>
      <c r="H42" s="397"/>
      <c r="I42" s="397"/>
      <c r="J42" s="397"/>
      <c r="K42" s="397"/>
      <c r="L42" s="397"/>
      <c r="M42" s="397"/>
      <c r="N42" s="397"/>
      <c r="O42" s="397"/>
      <c r="P42" s="397"/>
      <c r="Q42" s="397"/>
      <c r="R42" s="397"/>
      <c r="S42" s="397"/>
      <c r="T42" s="397"/>
      <c r="U42" s="397"/>
      <c r="V42" s="397"/>
      <c r="W42" s="397"/>
      <c r="X42" s="397"/>
      <c r="Y42" s="397"/>
      <c r="Z42" s="397"/>
      <c r="AA42" s="397"/>
      <c r="AB42" s="397"/>
      <c r="AC42" s="397"/>
      <c r="AD42" s="397"/>
      <c r="AE42" s="397"/>
      <c r="AF42" s="397"/>
      <c r="AG42" s="397"/>
      <c r="AH42" s="397"/>
      <c r="AI42" s="397"/>
      <c r="AJ42" s="397"/>
      <c r="AK42" s="397"/>
      <c r="AL42" s="397"/>
      <c r="AM42" s="397"/>
      <c r="AN42" s="397"/>
      <c r="AO42" s="397"/>
      <c r="AP42" s="397"/>
      <c r="AQ42" s="397"/>
    </row>
    <row r="43" spans="1:43">
      <c r="A43" s="397"/>
      <c r="B43" s="397"/>
      <c r="C43" s="397"/>
      <c r="D43" s="397"/>
      <c r="E43" s="397"/>
      <c r="F43" s="397"/>
      <c r="G43" s="397"/>
      <c r="H43" s="397"/>
      <c r="I43" s="397"/>
      <c r="J43" s="397"/>
      <c r="K43" s="397"/>
      <c r="L43" s="397"/>
      <c r="M43" s="397"/>
      <c r="N43" s="397"/>
      <c r="O43" s="397"/>
      <c r="P43" s="397"/>
      <c r="Q43" s="397"/>
      <c r="R43" s="397"/>
      <c r="S43" s="397"/>
      <c r="T43" s="397"/>
      <c r="U43" s="397"/>
      <c r="V43" s="397"/>
      <c r="W43" s="397"/>
      <c r="X43" s="397"/>
      <c r="Y43" s="397"/>
      <c r="Z43" s="397"/>
      <c r="AA43" s="397"/>
      <c r="AB43" s="397"/>
      <c r="AC43" s="397"/>
      <c r="AD43" s="397"/>
      <c r="AE43" s="397"/>
      <c r="AF43" s="397"/>
      <c r="AG43" s="397"/>
      <c r="AH43" s="397"/>
      <c r="AI43" s="397"/>
      <c r="AJ43" s="397"/>
      <c r="AK43" s="397"/>
      <c r="AL43" s="397"/>
      <c r="AM43" s="397"/>
      <c r="AN43" s="397"/>
      <c r="AO43" s="397"/>
      <c r="AP43" s="397"/>
      <c r="AQ43" s="397"/>
    </row>
    <row r="44" spans="1:43">
      <c r="A44" s="397"/>
      <c r="B44" s="397"/>
      <c r="C44" s="397"/>
      <c r="D44" s="397"/>
      <c r="E44" s="397"/>
      <c r="F44" s="397"/>
      <c r="G44" s="397"/>
      <c r="H44" s="397"/>
      <c r="I44" s="397"/>
      <c r="J44" s="397"/>
      <c r="K44" s="397"/>
      <c r="L44" s="397"/>
      <c r="M44" s="397"/>
      <c r="N44" s="397"/>
      <c r="O44" s="397"/>
      <c r="P44" s="397"/>
      <c r="Q44" s="397"/>
      <c r="R44" s="397"/>
      <c r="S44" s="397"/>
      <c r="T44" s="397"/>
      <c r="U44" s="397"/>
      <c r="V44" s="397"/>
      <c r="W44" s="397"/>
      <c r="X44" s="397"/>
      <c r="Y44" s="397"/>
      <c r="Z44" s="397"/>
      <c r="AA44" s="397"/>
      <c r="AB44" s="397"/>
      <c r="AC44" s="397"/>
      <c r="AD44" s="397"/>
      <c r="AE44" s="397"/>
      <c r="AF44" s="397"/>
      <c r="AG44" s="397"/>
      <c r="AH44" s="397"/>
      <c r="AI44" s="397"/>
      <c r="AJ44" s="397"/>
      <c r="AK44" s="397"/>
      <c r="AL44" s="397"/>
      <c r="AM44" s="397"/>
      <c r="AN44" s="397"/>
      <c r="AO44" s="397"/>
      <c r="AP44" s="397"/>
      <c r="AQ44" s="397"/>
    </row>
    <row r="45" spans="1:43">
      <c r="A45" s="397"/>
      <c r="B45" s="397"/>
      <c r="C45" s="397"/>
      <c r="D45" s="397"/>
      <c r="E45" s="397"/>
      <c r="F45" s="397"/>
      <c r="G45" s="397"/>
      <c r="H45" s="397"/>
      <c r="I45" s="397"/>
      <c r="J45" s="397"/>
      <c r="K45" s="397"/>
      <c r="L45" s="397"/>
      <c r="M45" s="397"/>
      <c r="N45" s="397"/>
      <c r="O45" s="397"/>
      <c r="P45" s="397"/>
      <c r="Q45" s="397"/>
      <c r="R45" s="397"/>
      <c r="S45" s="397"/>
      <c r="T45" s="397"/>
      <c r="U45" s="397"/>
      <c r="V45" s="397"/>
      <c r="W45" s="397"/>
      <c r="X45" s="397"/>
      <c r="Y45" s="397"/>
      <c r="Z45" s="397"/>
      <c r="AA45" s="397"/>
      <c r="AB45" s="397"/>
      <c r="AC45" s="397"/>
      <c r="AD45" s="397"/>
      <c r="AE45" s="397"/>
      <c r="AF45" s="397"/>
      <c r="AG45" s="397"/>
      <c r="AH45" s="397"/>
      <c r="AI45" s="397"/>
      <c r="AJ45" s="397"/>
      <c r="AK45" s="397"/>
      <c r="AL45" s="397"/>
      <c r="AM45" s="397"/>
      <c r="AN45" s="397"/>
      <c r="AO45" s="397"/>
      <c r="AP45" s="397"/>
      <c r="AQ45" s="397"/>
    </row>
    <row r="46" spans="1:43">
      <c r="A46" s="397"/>
      <c r="B46" s="397"/>
      <c r="C46" s="397"/>
      <c r="D46" s="397"/>
      <c r="E46" s="397"/>
      <c r="F46" s="397"/>
      <c r="G46" s="397"/>
      <c r="H46" s="397"/>
      <c r="I46" s="397"/>
      <c r="J46" s="397"/>
      <c r="K46" s="397"/>
      <c r="L46" s="397"/>
      <c r="M46" s="397"/>
      <c r="N46" s="397"/>
      <c r="O46" s="397"/>
      <c r="P46" s="397"/>
      <c r="Q46" s="397"/>
      <c r="R46" s="397"/>
      <c r="S46" s="397"/>
      <c r="T46" s="397"/>
      <c r="U46" s="397"/>
      <c r="V46" s="397"/>
      <c r="W46" s="397"/>
      <c r="X46" s="397"/>
      <c r="Y46" s="397"/>
      <c r="Z46" s="397"/>
      <c r="AA46" s="397"/>
      <c r="AB46" s="397"/>
      <c r="AC46" s="397"/>
      <c r="AD46" s="397"/>
      <c r="AE46" s="397"/>
      <c r="AF46" s="397"/>
      <c r="AG46" s="397"/>
      <c r="AH46" s="397"/>
      <c r="AI46" s="397"/>
      <c r="AJ46" s="397"/>
      <c r="AK46" s="397"/>
      <c r="AL46" s="397"/>
      <c r="AM46" s="397"/>
      <c r="AN46" s="397"/>
      <c r="AO46" s="397"/>
      <c r="AP46" s="397"/>
      <c r="AQ46" s="397"/>
    </row>
    <row r="47" spans="1:43">
      <c r="A47" s="397"/>
      <c r="B47" s="397"/>
      <c r="C47" s="397"/>
      <c r="D47" s="397"/>
      <c r="E47" s="397"/>
      <c r="F47" s="397"/>
      <c r="G47" s="397"/>
      <c r="H47" s="397"/>
      <c r="I47" s="397"/>
      <c r="J47" s="397"/>
      <c r="K47" s="397"/>
      <c r="L47" s="397"/>
      <c r="M47" s="397"/>
      <c r="N47" s="397"/>
      <c r="O47" s="397"/>
      <c r="P47" s="397"/>
      <c r="Q47" s="397"/>
      <c r="R47" s="397"/>
      <c r="S47" s="397"/>
      <c r="T47" s="397"/>
      <c r="U47" s="397"/>
      <c r="V47" s="397"/>
      <c r="W47" s="397"/>
      <c r="X47" s="397"/>
      <c r="Y47" s="397"/>
      <c r="Z47" s="397"/>
      <c r="AA47" s="397"/>
      <c r="AB47" s="397"/>
      <c r="AC47" s="397"/>
      <c r="AD47" s="397"/>
      <c r="AE47" s="397"/>
      <c r="AF47" s="397"/>
      <c r="AG47" s="397"/>
      <c r="AH47" s="397"/>
      <c r="AI47" s="397"/>
      <c r="AJ47" s="397"/>
      <c r="AK47" s="397"/>
      <c r="AL47" s="397"/>
      <c r="AM47" s="397"/>
      <c r="AN47" s="397"/>
      <c r="AO47" s="397"/>
      <c r="AP47" s="397"/>
      <c r="AQ47" s="397"/>
    </row>
    <row r="48" spans="1:43">
      <c r="A48" s="397"/>
      <c r="B48" s="397"/>
      <c r="C48" s="397"/>
      <c r="D48" s="397"/>
      <c r="E48" s="397"/>
      <c r="F48" s="397"/>
      <c r="G48" s="397"/>
      <c r="H48" s="397"/>
      <c r="I48" s="397"/>
      <c r="J48" s="397"/>
      <c r="K48" s="397"/>
      <c r="L48" s="397"/>
      <c r="M48" s="397"/>
      <c r="N48" s="397"/>
      <c r="O48" s="397"/>
      <c r="P48" s="397"/>
      <c r="Q48" s="397"/>
      <c r="R48" s="397"/>
      <c r="S48" s="397"/>
      <c r="T48" s="397"/>
      <c r="U48" s="397"/>
      <c r="V48" s="397"/>
      <c r="W48" s="397"/>
      <c r="X48" s="397"/>
      <c r="Y48" s="397"/>
      <c r="Z48" s="397"/>
      <c r="AA48" s="397"/>
      <c r="AB48" s="397"/>
      <c r="AC48" s="397"/>
      <c r="AD48" s="397"/>
      <c r="AE48" s="397"/>
      <c r="AF48" s="397"/>
      <c r="AG48" s="397"/>
      <c r="AH48" s="397"/>
      <c r="AI48" s="397"/>
      <c r="AJ48" s="397"/>
      <c r="AK48" s="397"/>
      <c r="AL48" s="397"/>
      <c r="AM48" s="397"/>
      <c r="AN48" s="397"/>
      <c r="AO48" s="397"/>
      <c r="AP48" s="397"/>
      <c r="AQ48" s="397"/>
    </row>
    <row r="49" spans="1:43">
      <c r="A49" s="397"/>
      <c r="B49" s="397"/>
      <c r="C49" s="397"/>
      <c r="D49" s="397"/>
      <c r="E49" s="397"/>
      <c r="F49" s="397"/>
      <c r="G49" s="397"/>
      <c r="H49" s="397"/>
      <c r="I49" s="397"/>
      <c r="J49" s="397"/>
      <c r="K49" s="397"/>
      <c r="L49" s="397"/>
      <c r="M49" s="397"/>
      <c r="N49" s="397"/>
      <c r="O49" s="397"/>
      <c r="P49" s="397"/>
      <c r="Q49" s="397"/>
      <c r="R49" s="397"/>
      <c r="S49" s="397"/>
      <c r="T49" s="397"/>
      <c r="U49" s="397"/>
      <c r="V49" s="397"/>
      <c r="W49" s="397"/>
      <c r="X49" s="397"/>
      <c r="Y49" s="397"/>
      <c r="Z49" s="397"/>
      <c r="AA49" s="397"/>
      <c r="AB49" s="397"/>
      <c r="AC49" s="397"/>
      <c r="AD49" s="397"/>
      <c r="AE49" s="397"/>
      <c r="AF49" s="397"/>
      <c r="AG49" s="397"/>
      <c r="AH49" s="397"/>
      <c r="AI49" s="397"/>
      <c r="AJ49" s="397"/>
      <c r="AK49" s="397"/>
      <c r="AL49" s="397"/>
      <c r="AM49" s="397"/>
      <c r="AN49" s="397"/>
      <c r="AO49" s="397"/>
      <c r="AP49" s="397"/>
      <c r="AQ49" s="397"/>
    </row>
    <row r="50" spans="1:43">
      <c r="A50" s="397"/>
      <c r="B50" s="397"/>
      <c r="C50" s="397"/>
      <c r="D50" s="397"/>
      <c r="E50" s="397"/>
      <c r="F50" s="397"/>
      <c r="G50" s="397"/>
      <c r="H50" s="397"/>
      <c r="I50" s="397"/>
      <c r="J50" s="397"/>
      <c r="K50" s="397"/>
      <c r="L50" s="397"/>
      <c r="M50" s="397"/>
      <c r="N50" s="397"/>
      <c r="O50" s="397"/>
      <c r="P50" s="397"/>
      <c r="Q50" s="397"/>
      <c r="R50" s="397"/>
      <c r="S50" s="397"/>
      <c r="T50" s="397"/>
      <c r="U50" s="397"/>
      <c r="V50" s="397"/>
      <c r="W50" s="397"/>
      <c r="X50" s="397"/>
      <c r="Y50" s="397"/>
      <c r="Z50" s="397"/>
      <c r="AA50" s="397"/>
      <c r="AB50" s="397"/>
      <c r="AC50" s="397"/>
      <c r="AD50" s="397"/>
      <c r="AE50" s="397"/>
      <c r="AF50" s="397"/>
      <c r="AG50" s="397"/>
      <c r="AH50" s="397"/>
      <c r="AI50" s="397"/>
      <c r="AJ50" s="397"/>
      <c r="AK50" s="397"/>
      <c r="AL50" s="397"/>
      <c r="AM50" s="397"/>
      <c r="AN50" s="397"/>
      <c r="AO50" s="397"/>
      <c r="AP50" s="397"/>
      <c r="AQ50" s="397"/>
    </row>
    <row r="51" spans="1:43">
      <c r="A51" s="397"/>
      <c r="B51" s="397"/>
      <c r="C51" s="397"/>
      <c r="D51" s="397"/>
      <c r="E51" s="397"/>
      <c r="F51" s="397"/>
      <c r="G51" s="397"/>
      <c r="H51" s="397"/>
      <c r="I51" s="397"/>
      <c r="J51" s="397"/>
      <c r="K51" s="397"/>
      <c r="L51" s="397"/>
      <c r="M51" s="397"/>
      <c r="N51" s="397"/>
      <c r="O51" s="397"/>
      <c r="P51" s="397"/>
      <c r="Q51" s="397"/>
      <c r="R51" s="397"/>
      <c r="S51" s="397"/>
      <c r="T51" s="397"/>
      <c r="U51" s="397"/>
      <c r="V51" s="397"/>
      <c r="W51" s="397"/>
      <c r="X51" s="397"/>
      <c r="Y51" s="397"/>
      <c r="Z51" s="397"/>
      <c r="AA51" s="397"/>
      <c r="AB51" s="397"/>
      <c r="AC51" s="397"/>
      <c r="AD51" s="397"/>
      <c r="AE51" s="397"/>
      <c r="AF51" s="397"/>
      <c r="AG51" s="397"/>
      <c r="AH51" s="397"/>
      <c r="AI51" s="397"/>
      <c r="AJ51" s="397"/>
      <c r="AK51" s="397"/>
      <c r="AL51" s="397"/>
      <c r="AM51" s="397"/>
      <c r="AN51" s="397"/>
      <c r="AO51" s="397"/>
      <c r="AP51" s="397"/>
      <c r="AQ51" s="397"/>
    </row>
    <row r="52" spans="1:43">
      <c r="A52" s="397"/>
      <c r="B52" s="397"/>
      <c r="C52" s="397"/>
      <c r="D52" s="397"/>
      <c r="E52" s="397"/>
      <c r="F52" s="397"/>
      <c r="G52" s="397"/>
      <c r="H52" s="397"/>
      <c r="I52" s="397"/>
      <c r="J52" s="397"/>
      <c r="K52" s="397"/>
      <c r="L52" s="397"/>
      <c r="M52" s="397"/>
      <c r="N52" s="397"/>
      <c r="O52" s="397"/>
      <c r="P52" s="397"/>
      <c r="Q52" s="397"/>
      <c r="R52" s="397"/>
      <c r="S52" s="397"/>
      <c r="T52" s="397"/>
      <c r="U52" s="397"/>
      <c r="V52" s="397"/>
      <c r="W52" s="397"/>
      <c r="X52" s="397"/>
      <c r="Y52" s="397"/>
      <c r="Z52" s="397"/>
      <c r="AA52" s="397"/>
      <c r="AB52" s="397"/>
      <c r="AC52" s="397"/>
      <c r="AD52" s="397"/>
      <c r="AE52" s="397"/>
      <c r="AF52" s="397"/>
      <c r="AG52" s="397"/>
      <c r="AH52" s="397"/>
      <c r="AI52" s="397"/>
      <c r="AJ52" s="397"/>
      <c r="AK52" s="397"/>
      <c r="AL52" s="397"/>
      <c r="AM52" s="397"/>
      <c r="AN52" s="397"/>
      <c r="AO52" s="397"/>
      <c r="AP52" s="397"/>
      <c r="AQ52" s="397"/>
    </row>
    <row r="53" spans="1:43">
      <c r="A53" s="397"/>
      <c r="B53" s="397"/>
      <c r="C53" s="397"/>
      <c r="D53" s="397"/>
      <c r="E53" s="397"/>
      <c r="F53" s="397"/>
      <c r="G53" s="397"/>
      <c r="H53" s="397"/>
      <c r="I53" s="397"/>
      <c r="J53" s="397"/>
      <c r="K53" s="397"/>
      <c r="L53" s="397"/>
      <c r="M53" s="397"/>
      <c r="N53" s="397"/>
      <c r="O53" s="397"/>
      <c r="P53" s="397"/>
      <c r="Q53" s="397"/>
      <c r="R53" s="397"/>
      <c r="S53" s="397"/>
      <c r="T53" s="397"/>
      <c r="U53" s="397"/>
      <c r="V53" s="397"/>
      <c r="W53" s="397"/>
      <c r="X53" s="397"/>
      <c r="Y53" s="397"/>
      <c r="Z53" s="397"/>
      <c r="AA53" s="397"/>
      <c r="AB53" s="397"/>
      <c r="AC53" s="397"/>
      <c r="AD53" s="397"/>
      <c r="AE53" s="397"/>
      <c r="AF53" s="397"/>
      <c r="AG53" s="397"/>
      <c r="AH53" s="397"/>
      <c r="AI53" s="397"/>
      <c r="AJ53" s="397"/>
      <c r="AK53" s="397"/>
      <c r="AL53" s="397"/>
      <c r="AM53" s="397"/>
      <c r="AN53" s="397"/>
      <c r="AO53" s="397"/>
      <c r="AP53" s="397"/>
      <c r="AQ53" s="397"/>
    </row>
    <row r="54" spans="1:43">
      <c r="A54" s="397"/>
      <c r="B54" s="397"/>
      <c r="C54" s="397"/>
      <c r="D54" s="397"/>
      <c r="E54" s="397"/>
      <c r="F54" s="397"/>
      <c r="G54" s="397"/>
      <c r="H54" s="397"/>
      <c r="I54" s="397"/>
      <c r="J54" s="397"/>
      <c r="K54" s="397"/>
      <c r="L54" s="397"/>
      <c r="M54" s="397"/>
      <c r="N54" s="397"/>
      <c r="O54" s="397"/>
      <c r="P54" s="397"/>
      <c r="Q54" s="397"/>
      <c r="R54" s="397"/>
      <c r="S54" s="397"/>
      <c r="T54" s="397"/>
      <c r="U54" s="397"/>
      <c r="V54" s="397"/>
      <c r="W54" s="397"/>
      <c r="X54" s="397"/>
      <c r="Y54" s="397"/>
      <c r="Z54" s="397"/>
      <c r="AA54" s="397"/>
      <c r="AB54" s="397"/>
      <c r="AC54" s="397"/>
      <c r="AD54" s="397"/>
      <c r="AE54" s="397"/>
      <c r="AF54" s="397"/>
      <c r="AG54" s="397"/>
      <c r="AH54" s="397"/>
      <c r="AI54" s="397"/>
      <c r="AJ54" s="397"/>
      <c r="AK54" s="397"/>
      <c r="AL54" s="397"/>
      <c r="AM54" s="397"/>
      <c r="AN54" s="397"/>
      <c r="AO54" s="397"/>
      <c r="AP54" s="397"/>
      <c r="AQ54" s="397"/>
    </row>
    <row r="55" spans="1:43">
      <c r="A55" s="397"/>
      <c r="B55" s="397"/>
      <c r="C55" s="397"/>
      <c r="D55" s="397"/>
      <c r="E55" s="397"/>
      <c r="F55" s="397"/>
      <c r="G55" s="397"/>
      <c r="H55" s="397"/>
      <c r="I55" s="397"/>
      <c r="J55" s="397"/>
      <c r="K55" s="397"/>
      <c r="L55" s="397"/>
      <c r="M55" s="397"/>
      <c r="N55" s="397"/>
      <c r="O55" s="397"/>
      <c r="P55" s="397"/>
      <c r="Q55" s="397"/>
      <c r="R55" s="397"/>
      <c r="S55" s="397"/>
      <c r="T55" s="397"/>
      <c r="U55" s="397"/>
      <c r="V55" s="397"/>
      <c r="W55" s="397"/>
      <c r="X55" s="397"/>
      <c r="Y55" s="397"/>
      <c r="Z55" s="397"/>
      <c r="AA55" s="397"/>
      <c r="AB55" s="397"/>
      <c r="AC55" s="397"/>
      <c r="AD55" s="397"/>
      <c r="AE55" s="397"/>
      <c r="AF55" s="397"/>
      <c r="AG55" s="397"/>
      <c r="AH55" s="397"/>
      <c r="AI55" s="397"/>
      <c r="AJ55" s="397"/>
      <c r="AK55" s="397"/>
      <c r="AL55" s="397"/>
      <c r="AM55" s="397"/>
      <c r="AN55" s="397"/>
      <c r="AO55" s="397"/>
      <c r="AP55" s="397"/>
      <c r="AQ55" s="397"/>
    </row>
    <row r="56" spans="1:43">
      <c r="A56" s="397"/>
      <c r="B56" s="397"/>
      <c r="C56" s="397"/>
      <c r="D56" s="397"/>
      <c r="E56" s="397"/>
      <c r="F56" s="397"/>
      <c r="G56" s="397"/>
      <c r="H56" s="397"/>
      <c r="I56" s="397"/>
      <c r="J56" s="397"/>
      <c r="K56" s="397"/>
      <c r="L56" s="397"/>
      <c r="M56" s="397"/>
      <c r="N56" s="397"/>
      <c r="O56" s="397"/>
      <c r="P56" s="397"/>
      <c r="Q56" s="397"/>
      <c r="R56" s="397"/>
      <c r="S56" s="397"/>
      <c r="T56" s="397"/>
      <c r="U56" s="397"/>
      <c r="V56" s="397"/>
      <c r="W56" s="397"/>
      <c r="X56" s="397"/>
      <c r="Y56" s="397"/>
      <c r="Z56" s="397"/>
      <c r="AA56" s="397"/>
      <c r="AB56" s="397"/>
      <c r="AC56" s="397"/>
      <c r="AD56" s="397"/>
      <c r="AE56" s="397"/>
      <c r="AF56" s="397"/>
      <c r="AG56" s="397"/>
      <c r="AH56" s="397"/>
      <c r="AI56" s="397"/>
      <c r="AJ56" s="397"/>
      <c r="AK56" s="397"/>
      <c r="AL56" s="397"/>
      <c r="AM56" s="397"/>
      <c r="AN56" s="397"/>
      <c r="AO56" s="397"/>
      <c r="AP56" s="397"/>
      <c r="AQ56" s="397"/>
    </row>
    <row r="57" spans="1:43">
      <c r="A57" s="397"/>
      <c r="B57" s="397"/>
      <c r="C57" s="397"/>
      <c r="D57" s="397"/>
      <c r="E57" s="397"/>
      <c r="F57" s="397"/>
      <c r="G57" s="397"/>
      <c r="H57" s="397"/>
      <c r="I57" s="397"/>
      <c r="J57" s="397"/>
      <c r="K57" s="397"/>
      <c r="L57" s="397"/>
      <c r="M57" s="397"/>
      <c r="N57" s="397"/>
      <c r="O57" s="397"/>
      <c r="P57" s="397"/>
      <c r="Q57" s="397"/>
      <c r="R57" s="397"/>
      <c r="S57" s="397"/>
      <c r="T57" s="397"/>
      <c r="U57" s="397"/>
      <c r="V57" s="397"/>
      <c r="W57" s="397"/>
      <c r="X57" s="397"/>
      <c r="Y57" s="397"/>
      <c r="Z57" s="397"/>
      <c r="AA57" s="397"/>
      <c r="AB57" s="397"/>
      <c r="AC57" s="397"/>
      <c r="AD57" s="397"/>
      <c r="AE57" s="397"/>
      <c r="AF57" s="397"/>
      <c r="AG57" s="397"/>
      <c r="AH57" s="397"/>
      <c r="AI57" s="397"/>
      <c r="AJ57" s="397"/>
      <c r="AK57" s="397"/>
      <c r="AL57" s="397"/>
      <c r="AM57" s="397"/>
      <c r="AN57" s="397"/>
      <c r="AO57" s="397"/>
      <c r="AP57" s="397"/>
      <c r="AQ57" s="397"/>
    </row>
    <row r="58" spans="1:43">
      <c r="A58" s="397"/>
      <c r="B58" s="397"/>
      <c r="C58" s="397"/>
      <c r="D58" s="397"/>
      <c r="E58" s="397"/>
      <c r="F58" s="397"/>
      <c r="G58" s="397"/>
      <c r="H58" s="397"/>
      <c r="I58" s="397"/>
      <c r="J58" s="397"/>
      <c r="K58" s="397"/>
      <c r="L58" s="397"/>
      <c r="M58" s="397"/>
      <c r="N58" s="397"/>
      <c r="O58" s="397"/>
      <c r="P58" s="397"/>
      <c r="Q58" s="397"/>
      <c r="R58" s="397"/>
      <c r="S58" s="397"/>
      <c r="T58" s="397"/>
      <c r="U58" s="397"/>
      <c r="V58" s="397"/>
      <c r="W58" s="397"/>
      <c r="X58" s="397"/>
      <c r="Y58" s="397"/>
      <c r="Z58" s="397"/>
      <c r="AA58" s="397"/>
      <c r="AB58" s="397"/>
      <c r="AC58" s="397"/>
      <c r="AD58" s="397"/>
      <c r="AE58" s="397"/>
      <c r="AF58" s="397"/>
      <c r="AG58" s="397"/>
      <c r="AH58" s="397"/>
      <c r="AI58" s="397"/>
      <c r="AJ58" s="397"/>
      <c r="AK58" s="397"/>
      <c r="AL58" s="397"/>
      <c r="AM58" s="397"/>
      <c r="AN58" s="397"/>
      <c r="AO58" s="397"/>
      <c r="AP58" s="397"/>
      <c r="AQ58" s="397"/>
    </row>
    <row r="59" spans="1:43">
      <c r="A59" s="397"/>
      <c r="B59" s="397"/>
      <c r="C59" s="397"/>
      <c r="D59" s="397"/>
      <c r="E59" s="397"/>
      <c r="F59" s="397"/>
      <c r="G59" s="397"/>
      <c r="H59" s="397"/>
      <c r="I59" s="397"/>
      <c r="J59" s="397"/>
      <c r="K59" s="397"/>
      <c r="L59" s="397"/>
      <c r="M59" s="397"/>
      <c r="N59" s="397"/>
      <c r="O59" s="397"/>
      <c r="P59" s="397"/>
      <c r="Q59" s="397"/>
      <c r="R59" s="397"/>
      <c r="S59" s="397"/>
      <c r="T59" s="397"/>
      <c r="U59" s="397"/>
      <c r="V59" s="397"/>
      <c r="W59" s="397"/>
      <c r="X59" s="397"/>
      <c r="Y59" s="397"/>
      <c r="Z59" s="397"/>
      <c r="AA59" s="397"/>
      <c r="AB59" s="397"/>
      <c r="AC59" s="397"/>
      <c r="AD59" s="397"/>
      <c r="AE59" s="397"/>
      <c r="AF59" s="397"/>
      <c r="AG59" s="397"/>
      <c r="AH59" s="397"/>
      <c r="AI59" s="397"/>
      <c r="AJ59" s="397"/>
      <c r="AK59" s="397"/>
      <c r="AL59" s="397"/>
      <c r="AM59" s="397"/>
      <c r="AN59" s="397"/>
      <c r="AO59" s="397"/>
      <c r="AP59" s="397"/>
      <c r="AQ59" s="397"/>
    </row>
    <row r="60" spans="1:43">
      <c r="A60" s="397"/>
      <c r="B60" s="397"/>
      <c r="C60" s="397"/>
      <c r="D60" s="397"/>
      <c r="E60" s="397"/>
      <c r="F60" s="397"/>
      <c r="G60" s="397"/>
      <c r="H60" s="397"/>
      <c r="I60" s="397"/>
      <c r="J60" s="397"/>
      <c r="K60" s="397"/>
      <c r="L60" s="397"/>
      <c r="M60" s="397"/>
      <c r="N60" s="397"/>
      <c r="O60" s="397"/>
      <c r="P60" s="397"/>
      <c r="Q60" s="397"/>
      <c r="R60" s="397"/>
      <c r="S60" s="397"/>
      <c r="T60" s="397"/>
      <c r="U60" s="397"/>
      <c r="V60" s="397"/>
      <c r="W60" s="397"/>
      <c r="X60" s="397"/>
      <c r="Y60" s="397"/>
      <c r="Z60" s="397"/>
      <c r="AA60" s="397"/>
      <c r="AB60" s="397"/>
      <c r="AC60" s="397"/>
      <c r="AD60" s="397"/>
      <c r="AE60" s="397"/>
      <c r="AF60" s="397"/>
      <c r="AG60" s="397"/>
      <c r="AH60" s="397"/>
      <c r="AI60" s="397"/>
      <c r="AJ60" s="397"/>
      <c r="AK60" s="397"/>
      <c r="AL60" s="397"/>
      <c r="AM60" s="397"/>
      <c r="AN60" s="397"/>
      <c r="AO60" s="397"/>
      <c r="AP60" s="397"/>
      <c r="AQ60" s="397"/>
    </row>
    <row r="61" spans="1:43">
      <c r="A61" s="397"/>
      <c r="B61" s="397"/>
      <c r="C61" s="397"/>
      <c r="D61" s="397"/>
      <c r="E61" s="397"/>
      <c r="F61" s="397"/>
      <c r="G61" s="397"/>
      <c r="H61" s="397"/>
      <c r="I61" s="397"/>
      <c r="J61" s="397"/>
      <c r="K61" s="397"/>
      <c r="L61" s="397"/>
      <c r="M61" s="397"/>
      <c r="N61" s="397"/>
      <c r="O61" s="397"/>
      <c r="P61" s="397"/>
      <c r="Q61" s="397"/>
      <c r="R61" s="397"/>
      <c r="S61" s="397"/>
      <c r="T61" s="397"/>
      <c r="U61" s="397"/>
      <c r="V61" s="397"/>
      <c r="W61" s="397"/>
      <c r="X61" s="397"/>
      <c r="Y61" s="397"/>
      <c r="Z61" s="397"/>
      <c r="AA61" s="397"/>
      <c r="AB61" s="397"/>
      <c r="AC61" s="397"/>
      <c r="AD61" s="397"/>
      <c r="AE61" s="397"/>
      <c r="AF61" s="397"/>
      <c r="AG61" s="397"/>
      <c r="AH61" s="397"/>
      <c r="AI61" s="397"/>
      <c r="AJ61" s="397"/>
      <c r="AK61" s="397"/>
      <c r="AL61" s="397"/>
      <c r="AM61" s="397"/>
      <c r="AN61" s="397"/>
      <c r="AO61" s="397"/>
      <c r="AP61" s="397"/>
      <c r="AQ61" s="397"/>
    </row>
    <row r="62" spans="1:43">
      <c r="A62" s="397"/>
      <c r="B62" s="397"/>
      <c r="C62" s="397"/>
      <c r="D62" s="397"/>
      <c r="E62" s="397"/>
      <c r="F62" s="397"/>
      <c r="G62" s="397"/>
      <c r="H62" s="397"/>
      <c r="I62" s="397"/>
      <c r="J62" s="397"/>
      <c r="K62" s="397"/>
      <c r="L62" s="397"/>
      <c r="M62" s="397"/>
      <c r="N62" s="397"/>
      <c r="O62" s="397"/>
      <c r="P62" s="397"/>
      <c r="Q62" s="397"/>
      <c r="R62" s="397"/>
      <c r="S62" s="397"/>
      <c r="T62" s="397"/>
      <c r="U62" s="397"/>
      <c r="V62" s="397"/>
      <c r="W62" s="397"/>
      <c r="X62" s="397"/>
      <c r="Y62" s="397"/>
      <c r="Z62" s="397"/>
      <c r="AA62" s="397"/>
      <c r="AB62" s="397"/>
      <c r="AC62" s="397"/>
      <c r="AD62" s="397"/>
      <c r="AE62" s="397"/>
      <c r="AF62" s="397"/>
      <c r="AG62" s="397"/>
      <c r="AH62" s="397"/>
      <c r="AI62" s="397"/>
      <c r="AJ62" s="397"/>
      <c r="AK62" s="397"/>
      <c r="AL62" s="397"/>
      <c r="AM62" s="397"/>
      <c r="AN62" s="397"/>
      <c r="AO62" s="397"/>
      <c r="AP62" s="397"/>
      <c r="AQ62" s="397"/>
    </row>
    <row r="63" spans="1:43">
      <c r="A63" s="397"/>
      <c r="B63" s="397"/>
      <c r="C63" s="397"/>
      <c r="D63" s="397"/>
      <c r="E63" s="397"/>
      <c r="F63" s="397"/>
      <c r="G63" s="397"/>
      <c r="H63" s="397"/>
      <c r="I63" s="397"/>
      <c r="J63" s="397"/>
      <c r="K63" s="397"/>
      <c r="L63" s="397"/>
      <c r="M63" s="397"/>
      <c r="N63" s="397"/>
      <c r="O63" s="397"/>
      <c r="P63" s="397"/>
      <c r="Q63" s="397"/>
      <c r="R63" s="397"/>
      <c r="S63" s="397"/>
      <c r="T63" s="397"/>
      <c r="U63" s="397"/>
      <c r="V63" s="397"/>
      <c r="W63" s="397"/>
      <c r="X63" s="397"/>
      <c r="Y63" s="397"/>
      <c r="Z63" s="397"/>
      <c r="AA63" s="397"/>
      <c r="AB63" s="397"/>
      <c r="AC63" s="397"/>
      <c r="AD63" s="397"/>
      <c r="AE63" s="397"/>
      <c r="AF63" s="397"/>
      <c r="AG63" s="397"/>
      <c r="AH63" s="397"/>
      <c r="AI63" s="397"/>
      <c r="AJ63" s="397"/>
      <c r="AK63" s="397"/>
      <c r="AL63" s="397"/>
      <c r="AM63" s="397"/>
      <c r="AN63" s="397"/>
      <c r="AO63" s="397"/>
      <c r="AP63" s="397"/>
      <c r="AQ63" s="397"/>
    </row>
    <row r="64" spans="1:43">
      <c r="A64" s="397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397"/>
      <c r="AC64" s="397"/>
      <c r="AD64" s="397"/>
      <c r="AE64" s="397"/>
      <c r="AF64" s="397"/>
      <c r="AG64" s="397"/>
      <c r="AH64" s="397"/>
      <c r="AI64" s="397"/>
      <c r="AJ64" s="397"/>
      <c r="AK64" s="397"/>
      <c r="AL64" s="397"/>
      <c r="AM64" s="397"/>
      <c r="AN64" s="397"/>
      <c r="AO64" s="397"/>
      <c r="AP64" s="397"/>
      <c r="AQ64" s="397"/>
    </row>
    <row r="65" spans="1:43">
      <c r="A65" s="397"/>
      <c r="B65" s="397"/>
      <c r="C65" s="397"/>
      <c r="D65" s="397"/>
      <c r="E65" s="397"/>
      <c r="F65" s="397"/>
      <c r="G65" s="397"/>
      <c r="H65" s="397"/>
      <c r="I65" s="397"/>
      <c r="J65" s="397"/>
      <c r="K65" s="397"/>
      <c r="L65" s="397"/>
      <c r="M65" s="397"/>
      <c r="N65" s="397"/>
      <c r="O65" s="397"/>
      <c r="P65" s="397"/>
      <c r="Q65" s="397"/>
      <c r="R65" s="397"/>
      <c r="S65" s="397"/>
      <c r="T65" s="397"/>
      <c r="U65" s="397"/>
      <c r="V65" s="397"/>
      <c r="W65" s="397"/>
      <c r="X65" s="397"/>
      <c r="Y65" s="397"/>
      <c r="Z65" s="397"/>
      <c r="AA65" s="397"/>
      <c r="AB65" s="397"/>
      <c r="AC65" s="397"/>
      <c r="AD65" s="397"/>
      <c r="AE65" s="397"/>
      <c r="AF65" s="397"/>
      <c r="AG65" s="397"/>
      <c r="AH65" s="397"/>
      <c r="AI65" s="397"/>
      <c r="AJ65" s="397"/>
      <c r="AK65" s="397"/>
      <c r="AL65" s="397"/>
      <c r="AM65" s="397"/>
      <c r="AN65" s="397"/>
      <c r="AO65" s="397"/>
      <c r="AP65" s="397"/>
      <c r="AQ65" s="397"/>
    </row>
    <row r="66" spans="1:43">
      <c r="A66" s="397"/>
      <c r="B66" s="397"/>
      <c r="C66" s="397"/>
      <c r="D66" s="397"/>
      <c r="E66" s="397"/>
      <c r="F66" s="397"/>
      <c r="G66" s="397"/>
      <c r="H66" s="397"/>
      <c r="I66" s="397"/>
      <c r="J66" s="397"/>
      <c r="K66" s="397"/>
      <c r="L66" s="397"/>
      <c r="M66" s="397"/>
      <c r="N66" s="397"/>
      <c r="O66" s="397"/>
      <c r="P66" s="397"/>
      <c r="Q66" s="397"/>
      <c r="R66" s="397"/>
      <c r="S66" s="397"/>
      <c r="T66" s="397"/>
      <c r="U66" s="397"/>
      <c r="V66" s="397"/>
      <c r="W66" s="397"/>
      <c r="X66" s="397"/>
      <c r="Y66" s="397"/>
      <c r="Z66" s="397"/>
      <c r="AA66" s="397"/>
      <c r="AB66" s="397"/>
      <c r="AC66" s="397"/>
      <c r="AD66" s="397"/>
      <c r="AE66" s="397"/>
      <c r="AF66" s="397"/>
      <c r="AG66" s="397"/>
      <c r="AH66" s="397"/>
      <c r="AI66" s="397"/>
      <c r="AJ66" s="397"/>
      <c r="AK66" s="397"/>
      <c r="AL66" s="397"/>
      <c r="AM66" s="397"/>
      <c r="AN66" s="397"/>
      <c r="AO66" s="397"/>
      <c r="AP66" s="397"/>
      <c r="AQ66" s="397"/>
    </row>
    <row r="67" spans="1:43">
      <c r="A67" s="397"/>
      <c r="B67" s="397"/>
      <c r="C67" s="397"/>
      <c r="D67" s="397"/>
      <c r="E67" s="397"/>
      <c r="F67" s="397"/>
      <c r="G67" s="397"/>
      <c r="H67" s="397"/>
      <c r="I67" s="397"/>
      <c r="J67" s="397"/>
      <c r="K67" s="397"/>
      <c r="L67" s="397"/>
      <c r="M67" s="397"/>
      <c r="N67" s="397"/>
      <c r="O67" s="397"/>
      <c r="P67" s="397"/>
      <c r="Q67" s="397"/>
      <c r="R67" s="397"/>
      <c r="S67" s="397"/>
      <c r="T67" s="397"/>
      <c r="U67" s="397"/>
      <c r="V67" s="397"/>
      <c r="W67" s="397"/>
      <c r="X67" s="397"/>
      <c r="Y67" s="397"/>
      <c r="Z67" s="397"/>
      <c r="AA67" s="397"/>
      <c r="AB67" s="397"/>
      <c r="AC67" s="397"/>
      <c r="AD67" s="397"/>
      <c r="AE67" s="397"/>
      <c r="AF67" s="397"/>
      <c r="AG67" s="397"/>
      <c r="AH67" s="397"/>
      <c r="AI67" s="397"/>
      <c r="AJ67" s="397"/>
      <c r="AK67" s="397"/>
      <c r="AL67" s="397"/>
      <c r="AM67" s="397"/>
      <c r="AN67" s="397"/>
      <c r="AO67" s="397"/>
      <c r="AP67" s="397"/>
      <c r="AQ67" s="397"/>
    </row>
    <row r="68" spans="1:43">
      <c r="A68" s="397"/>
      <c r="B68" s="397"/>
      <c r="C68" s="397"/>
      <c r="D68" s="397"/>
      <c r="E68" s="397"/>
      <c r="F68" s="397"/>
      <c r="G68" s="397"/>
      <c r="H68" s="397"/>
      <c r="I68" s="397"/>
      <c r="J68" s="397"/>
      <c r="K68" s="397"/>
      <c r="L68" s="397"/>
      <c r="M68" s="397"/>
      <c r="N68" s="397"/>
      <c r="O68" s="397"/>
      <c r="P68" s="397"/>
      <c r="Q68" s="397"/>
      <c r="R68" s="397"/>
      <c r="S68" s="397"/>
      <c r="T68" s="397"/>
      <c r="U68" s="397"/>
      <c r="V68" s="397"/>
      <c r="W68" s="397"/>
      <c r="X68" s="397"/>
      <c r="Y68" s="397"/>
      <c r="Z68" s="397"/>
      <c r="AA68" s="397"/>
      <c r="AB68" s="397"/>
      <c r="AC68" s="397"/>
      <c r="AD68" s="397"/>
      <c r="AE68" s="397"/>
      <c r="AF68" s="397"/>
      <c r="AG68" s="397"/>
      <c r="AH68" s="397"/>
      <c r="AI68" s="397"/>
      <c r="AJ68" s="397"/>
      <c r="AK68" s="397"/>
      <c r="AL68" s="397"/>
      <c r="AM68" s="397"/>
      <c r="AN68" s="397"/>
      <c r="AO68" s="397"/>
      <c r="AP68" s="397"/>
      <c r="AQ68" s="397"/>
    </row>
    <row r="69" spans="1:43">
      <c r="A69" s="397"/>
      <c r="B69" s="397"/>
      <c r="C69" s="397"/>
      <c r="D69" s="397"/>
      <c r="E69" s="397"/>
      <c r="F69" s="397"/>
      <c r="G69" s="397"/>
      <c r="H69" s="397"/>
      <c r="I69" s="397"/>
      <c r="J69" s="397"/>
      <c r="K69" s="397"/>
      <c r="L69" s="397"/>
      <c r="M69" s="397"/>
      <c r="N69" s="397"/>
      <c r="O69" s="397"/>
      <c r="P69" s="397"/>
      <c r="Q69" s="397"/>
      <c r="R69" s="397"/>
      <c r="S69" s="397"/>
      <c r="T69" s="397"/>
      <c r="U69" s="397"/>
      <c r="V69" s="397"/>
      <c r="W69" s="397"/>
      <c r="X69" s="397"/>
      <c r="Y69" s="397"/>
      <c r="Z69" s="397"/>
      <c r="AA69" s="397"/>
      <c r="AB69" s="397"/>
      <c r="AC69" s="397"/>
      <c r="AD69" s="397"/>
      <c r="AE69" s="397"/>
      <c r="AF69" s="397"/>
      <c r="AG69" s="397"/>
      <c r="AH69" s="397"/>
      <c r="AI69" s="397"/>
      <c r="AJ69" s="397"/>
      <c r="AK69" s="397"/>
      <c r="AL69" s="397"/>
      <c r="AM69" s="397"/>
      <c r="AN69" s="397"/>
      <c r="AO69" s="397"/>
      <c r="AP69" s="397"/>
      <c r="AQ69" s="397"/>
    </row>
    <row r="70" spans="1:43">
      <c r="A70" s="397"/>
      <c r="B70" s="397"/>
      <c r="C70" s="397"/>
      <c r="D70" s="397"/>
      <c r="E70" s="397"/>
      <c r="F70" s="397"/>
      <c r="G70" s="397"/>
      <c r="H70" s="397"/>
      <c r="I70" s="397"/>
      <c r="J70" s="397"/>
      <c r="K70" s="397"/>
      <c r="L70" s="397"/>
      <c r="M70" s="397"/>
      <c r="N70" s="397"/>
      <c r="O70" s="397"/>
      <c r="P70" s="397"/>
      <c r="Q70" s="397"/>
      <c r="R70" s="397"/>
      <c r="S70" s="397"/>
      <c r="T70" s="397"/>
      <c r="U70" s="397"/>
      <c r="V70" s="397"/>
      <c r="W70" s="397"/>
      <c r="X70" s="397"/>
      <c r="Y70" s="397"/>
      <c r="Z70" s="397"/>
      <c r="AA70" s="397"/>
      <c r="AB70" s="397"/>
      <c r="AC70" s="397"/>
      <c r="AD70" s="397"/>
      <c r="AE70" s="397"/>
      <c r="AF70" s="397"/>
      <c r="AG70" s="397"/>
      <c r="AH70" s="397"/>
      <c r="AI70" s="397"/>
      <c r="AJ70" s="397"/>
      <c r="AK70" s="397"/>
      <c r="AL70" s="397"/>
      <c r="AM70" s="397"/>
      <c r="AN70" s="397"/>
      <c r="AO70" s="397"/>
      <c r="AP70" s="397"/>
      <c r="AQ70" s="397"/>
    </row>
    <row r="71" spans="1:43">
      <c r="A71" s="397"/>
      <c r="B71" s="397"/>
      <c r="C71" s="397"/>
      <c r="D71" s="397"/>
      <c r="E71" s="397"/>
      <c r="F71" s="397"/>
      <c r="G71" s="397"/>
      <c r="H71" s="397"/>
      <c r="I71" s="397"/>
      <c r="J71" s="397"/>
      <c r="K71" s="397"/>
      <c r="L71" s="397"/>
      <c r="M71" s="397"/>
      <c r="N71" s="397"/>
      <c r="O71" s="397"/>
      <c r="P71" s="397"/>
      <c r="Q71" s="397"/>
      <c r="R71" s="397"/>
      <c r="S71" s="397"/>
      <c r="T71" s="397"/>
      <c r="U71" s="397"/>
      <c r="V71" s="397"/>
      <c r="W71" s="397"/>
      <c r="X71" s="397"/>
      <c r="Y71" s="397"/>
      <c r="Z71" s="397"/>
      <c r="AA71" s="397"/>
      <c r="AB71" s="397"/>
      <c r="AC71" s="397"/>
      <c r="AD71" s="397"/>
      <c r="AE71" s="397"/>
      <c r="AF71" s="397"/>
      <c r="AG71" s="397"/>
      <c r="AH71" s="397"/>
      <c r="AI71" s="397"/>
      <c r="AJ71" s="397"/>
      <c r="AK71" s="397"/>
      <c r="AL71" s="397"/>
      <c r="AM71" s="397"/>
      <c r="AN71" s="397"/>
      <c r="AO71" s="397"/>
      <c r="AP71" s="397"/>
      <c r="AQ71" s="397"/>
    </row>
    <row r="72" spans="1:43">
      <c r="A72" s="397"/>
      <c r="B72" s="397"/>
      <c r="C72" s="397"/>
      <c r="D72" s="397"/>
      <c r="E72" s="397"/>
      <c r="F72" s="397"/>
      <c r="G72" s="397"/>
      <c r="H72" s="397"/>
      <c r="I72" s="397"/>
      <c r="J72" s="397"/>
      <c r="K72" s="397"/>
      <c r="L72" s="397"/>
      <c r="M72" s="397"/>
      <c r="N72" s="397"/>
      <c r="O72" s="397"/>
      <c r="P72" s="397"/>
      <c r="Q72" s="397"/>
      <c r="R72" s="397"/>
      <c r="S72" s="397"/>
      <c r="T72" s="397"/>
      <c r="U72" s="397"/>
      <c r="V72" s="397"/>
      <c r="W72" s="397"/>
      <c r="X72" s="397"/>
      <c r="Y72" s="397"/>
      <c r="Z72" s="397"/>
      <c r="AA72" s="397"/>
      <c r="AB72" s="397"/>
      <c r="AC72" s="397"/>
      <c r="AD72" s="397"/>
      <c r="AE72" s="397"/>
      <c r="AF72" s="397"/>
      <c r="AG72" s="397"/>
      <c r="AH72" s="397"/>
      <c r="AI72" s="397"/>
      <c r="AJ72" s="397"/>
      <c r="AK72" s="397"/>
      <c r="AL72" s="397"/>
      <c r="AM72" s="397"/>
      <c r="AN72" s="397"/>
      <c r="AO72" s="397"/>
      <c r="AP72" s="397"/>
      <c r="AQ72" s="397"/>
    </row>
    <row r="73" spans="1:43">
      <c r="A73" s="397"/>
      <c r="B73" s="397"/>
      <c r="C73" s="397"/>
      <c r="D73" s="397"/>
      <c r="E73" s="397"/>
      <c r="F73" s="397"/>
      <c r="G73" s="397"/>
      <c r="H73" s="397"/>
      <c r="I73" s="397"/>
      <c r="J73" s="397"/>
      <c r="K73" s="397"/>
      <c r="L73" s="397"/>
      <c r="M73" s="397"/>
      <c r="N73" s="397"/>
      <c r="O73" s="397"/>
      <c r="P73" s="397"/>
      <c r="Q73" s="397"/>
      <c r="R73" s="397"/>
      <c r="S73" s="397"/>
      <c r="T73" s="397"/>
      <c r="U73" s="397"/>
      <c r="V73" s="397"/>
      <c r="W73" s="397"/>
      <c r="X73" s="397"/>
      <c r="Y73" s="397"/>
      <c r="Z73" s="397"/>
      <c r="AA73" s="397"/>
      <c r="AB73" s="397"/>
      <c r="AC73" s="397"/>
      <c r="AD73" s="397"/>
      <c r="AE73" s="397"/>
      <c r="AF73" s="397"/>
      <c r="AG73" s="397"/>
      <c r="AH73" s="397"/>
      <c r="AI73" s="397"/>
      <c r="AJ73" s="397"/>
      <c r="AK73" s="397"/>
      <c r="AL73" s="397"/>
      <c r="AM73" s="397"/>
      <c r="AN73" s="397"/>
      <c r="AO73" s="397"/>
      <c r="AP73" s="397"/>
      <c r="AQ73" s="397"/>
    </row>
    <row r="74" spans="1:43">
      <c r="A74" s="397"/>
      <c r="B74" s="397"/>
      <c r="C74" s="397"/>
      <c r="D74" s="397"/>
      <c r="E74" s="397"/>
      <c r="F74" s="397"/>
      <c r="G74" s="397"/>
      <c r="H74" s="397"/>
      <c r="I74" s="397"/>
      <c r="J74" s="397"/>
      <c r="K74" s="397"/>
      <c r="L74" s="397"/>
      <c r="M74" s="397"/>
      <c r="N74" s="397"/>
      <c r="O74" s="397"/>
      <c r="P74" s="397"/>
      <c r="Q74" s="397"/>
      <c r="R74" s="397"/>
      <c r="S74" s="397"/>
      <c r="T74" s="397"/>
      <c r="U74" s="397"/>
      <c r="V74" s="397"/>
      <c r="AF74" s="397"/>
      <c r="AG74" s="397"/>
      <c r="AH74" s="397"/>
      <c r="AI74" s="397"/>
      <c r="AJ74" s="397"/>
      <c r="AK74" s="397"/>
      <c r="AL74" s="397"/>
      <c r="AM74" s="397"/>
      <c r="AN74" s="397"/>
      <c r="AO74" s="397"/>
      <c r="AP74" s="397"/>
      <c r="AQ74" s="397"/>
    </row>
    <row r="75" spans="1:43">
      <c r="A75" s="397"/>
      <c r="B75" s="397"/>
      <c r="C75" s="397"/>
      <c r="D75" s="397"/>
      <c r="E75" s="397"/>
      <c r="F75" s="397"/>
      <c r="G75" s="397"/>
      <c r="H75" s="397"/>
      <c r="I75" s="397"/>
      <c r="J75" s="397"/>
      <c r="K75" s="397"/>
      <c r="L75" s="397"/>
      <c r="M75" s="397"/>
      <c r="N75" s="397"/>
      <c r="O75" s="397"/>
      <c r="P75" s="397"/>
      <c r="Q75" s="397"/>
      <c r="R75" s="397"/>
      <c r="S75" s="397"/>
      <c r="T75" s="397"/>
      <c r="U75" s="397"/>
      <c r="V75" s="397"/>
      <c r="AF75" s="397"/>
      <c r="AG75" s="397"/>
      <c r="AH75" s="397"/>
      <c r="AI75" s="397"/>
      <c r="AJ75" s="397"/>
      <c r="AK75" s="397"/>
      <c r="AL75" s="397"/>
      <c r="AM75" s="397"/>
      <c r="AN75" s="397"/>
      <c r="AO75" s="397"/>
      <c r="AP75" s="397"/>
      <c r="AQ75" s="397"/>
    </row>
    <row r="76" spans="1:43">
      <c r="A76" s="397"/>
      <c r="B76" s="397"/>
      <c r="C76" s="397"/>
      <c r="D76" s="397"/>
      <c r="E76" s="397"/>
      <c r="F76" s="397"/>
      <c r="G76" s="397"/>
      <c r="H76" s="397"/>
      <c r="I76" s="397"/>
      <c r="J76" s="397"/>
      <c r="K76" s="397"/>
      <c r="L76" s="397"/>
      <c r="M76" s="397"/>
      <c r="N76" s="397"/>
      <c r="O76" s="397"/>
      <c r="P76" s="397"/>
      <c r="Q76" s="397"/>
      <c r="R76" s="397"/>
      <c r="S76" s="397"/>
      <c r="T76" s="397"/>
      <c r="U76" s="397"/>
      <c r="V76" s="397"/>
      <c r="AF76" s="397"/>
      <c r="AG76" s="397"/>
      <c r="AH76" s="397"/>
      <c r="AI76" s="397"/>
      <c r="AJ76" s="397"/>
      <c r="AK76" s="397"/>
      <c r="AL76" s="397"/>
      <c r="AM76" s="397"/>
      <c r="AN76" s="397"/>
      <c r="AO76" s="397"/>
      <c r="AP76" s="397"/>
      <c r="AQ76" s="397"/>
    </row>
    <row r="77" spans="1:43">
      <c r="A77" s="397"/>
      <c r="B77" s="397"/>
      <c r="C77" s="397"/>
      <c r="D77" s="397"/>
      <c r="E77" s="397"/>
      <c r="F77" s="397"/>
      <c r="G77" s="397"/>
      <c r="H77" s="397"/>
      <c r="I77" s="397"/>
      <c r="J77" s="397"/>
      <c r="K77" s="397"/>
      <c r="L77" s="397"/>
      <c r="M77" s="397"/>
      <c r="N77" s="397"/>
      <c r="O77" s="397"/>
      <c r="P77" s="397"/>
      <c r="Q77" s="397"/>
      <c r="R77" s="397"/>
      <c r="S77" s="397"/>
      <c r="T77" s="397"/>
      <c r="U77" s="397"/>
      <c r="V77" s="397"/>
      <c r="AF77" s="397"/>
      <c r="AG77" s="397"/>
      <c r="AH77" s="397"/>
      <c r="AI77" s="397"/>
      <c r="AJ77" s="397"/>
      <c r="AK77" s="397"/>
      <c r="AL77" s="397"/>
      <c r="AM77" s="397"/>
      <c r="AN77" s="397"/>
      <c r="AO77" s="397"/>
      <c r="AP77" s="397"/>
      <c r="AQ77" s="397"/>
    </row>
  </sheetData>
  <mergeCells count="15">
    <mergeCell ref="A2:N2"/>
    <mergeCell ref="A3:N3"/>
    <mergeCell ref="A5:N5"/>
    <mergeCell ref="I7:J7"/>
    <mergeCell ref="K7:N7"/>
    <mergeCell ref="O7:P7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</mergeCells>
  <pageMargins left="0.39375" right="0.39375" top="1.92986111111111" bottom="0.984027777777778" header="0.511811023622047" footer="0.511811023622047"/>
  <pageSetup paperSize="9" scale="47" orientation="landscape" horizontalDpi="3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75"/>
  <sheetViews>
    <sheetView topLeftCell="A27" workbookViewId="0">
      <selection activeCell="D57" sqref="D57"/>
    </sheetView>
  </sheetViews>
  <sheetFormatPr defaultColWidth="11.4285714285714" defaultRowHeight="12.75"/>
  <cols>
    <col min="1" max="1" width="9" style="627" customWidth="1"/>
    <col min="2" max="2" width="39.7142857142857" style="628" customWidth="1"/>
    <col min="3" max="3" width="19.2857142857143" style="629" customWidth="1"/>
    <col min="4" max="4" width="19.5714285714286" style="629" customWidth="1"/>
    <col min="5" max="5" width="14.2857142857143" style="629" customWidth="1"/>
    <col min="6" max="8" width="10.7142857142857" style="629" customWidth="1"/>
    <col min="9" max="1024" width="11.4285714285714" style="629"/>
  </cols>
  <sheetData>
    <row r="1" ht="13.5"/>
    <row r="2" ht="15.75" customHeight="1" spans="1:5">
      <c r="A2" s="630" t="s">
        <v>67</v>
      </c>
      <c r="B2" s="631"/>
      <c r="D2" s="632" t="s">
        <v>31</v>
      </c>
      <c r="E2" s="583" t="s">
        <v>2</v>
      </c>
    </row>
    <row r="3" ht="15.75" customHeight="1" spans="1:5">
      <c r="A3" s="633" t="s">
        <v>68</v>
      </c>
      <c r="B3" s="631"/>
      <c r="D3" s="632" t="s">
        <v>69</v>
      </c>
      <c r="E3" s="583">
        <v>2026</v>
      </c>
    </row>
    <row r="4" ht="15.75" customHeight="1" spans="1:5">
      <c r="A4" s="629"/>
      <c r="D4" s="286" t="s">
        <v>70</v>
      </c>
      <c r="E4" s="585" t="s">
        <v>7</v>
      </c>
    </row>
    <row r="5" ht="15.75" customHeight="1"/>
    <row r="6" ht="15.75" customHeight="1" spans="4:5">
      <c r="D6" s="634"/>
      <c r="E6" s="635"/>
    </row>
    <row r="7" ht="20.25" customHeight="1" spans="1:10">
      <c r="A7" s="636" t="s">
        <v>71</v>
      </c>
      <c r="B7" s="637" t="s">
        <v>72</v>
      </c>
      <c r="C7" s="638"/>
      <c r="D7" s="639"/>
      <c r="E7" s="638"/>
      <c r="F7" s="638"/>
      <c r="G7" s="638"/>
      <c r="H7" s="638"/>
      <c r="I7" s="638"/>
      <c r="J7" s="638"/>
    </row>
    <row r="8" ht="19.5" customHeight="1" spans="1:47">
      <c r="A8" s="640" t="s">
        <v>73</v>
      </c>
      <c r="B8" s="641" t="s">
        <v>74</v>
      </c>
      <c r="C8" s="642" t="s">
        <v>75</v>
      </c>
      <c r="D8" s="643"/>
      <c r="E8" s="644"/>
      <c r="F8" s="645"/>
      <c r="G8" s="645"/>
      <c r="H8" s="645"/>
      <c r="I8" s="645"/>
      <c r="J8" s="645"/>
      <c r="K8" s="626"/>
      <c r="L8" s="626"/>
      <c r="M8" s="626"/>
      <c r="N8" s="626"/>
      <c r="O8" s="626"/>
      <c r="P8" s="626"/>
      <c r="Q8" s="626"/>
      <c r="R8" s="626"/>
      <c r="S8" s="626"/>
      <c r="T8" s="626"/>
      <c r="U8" s="626"/>
      <c r="V8" s="626"/>
      <c r="W8" s="626"/>
      <c r="X8" s="626"/>
      <c r="Y8" s="626"/>
      <c r="Z8" s="626"/>
      <c r="AA8" s="626"/>
      <c r="AB8" s="626"/>
      <c r="AC8" s="626"/>
      <c r="AD8" s="626"/>
      <c r="AE8" s="626"/>
      <c r="AF8" s="626"/>
      <c r="AG8" s="626"/>
      <c r="AH8" s="626"/>
      <c r="AI8" s="626"/>
      <c r="AJ8" s="626"/>
      <c r="AK8" s="626"/>
      <c r="AL8" s="626"/>
      <c r="AM8" s="626"/>
      <c r="AN8" s="626"/>
      <c r="AO8" s="626"/>
      <c r="AP8" s="626"/>
      <c r="AQ8" s="626"/>
      <c r="AR8" s="626"/>
      <c r="AS8" s="626"/>
      <c r="AT8" s="626"/>
      <c r="AU8" s="626"/>
    </row>
    <row r="9" ht="15" customHeight="1" spans="1:47">
      <c r="A9" s="646" t="s">
        <v>76</v>
      </c>
      <c r="B9" s="647" t="s">
        <v>77</v>
      </c>
      <c r="C9" s="648">
        <v>1</v>
      </c>
      <c r="D9" s="649"/>
      <c r="E9" s="645"/>
      <c r="F9" s="645"/>
      <c r="G9" s="645"/>
      <c r="H9" s="645"/>
      <c r="I9" s="645"/>
      <c r="J9" s="645"/>
      <c r="K9" s="626"/>
      <c r="L9" s="626"/>
      <c r="M9" s="626"/>
      <c r="N9" s="626"/>
      <c r="O9" s="626"/>
      <c r="P9" s="626"/>
      <c r="Q9" s="626"/>
      <c r="R9" s="626"/>
      <c r="S9" s="626"/>
      <c r="T9" s="626"/>
      <c r="U9" s="626"/>
      <c r="V9" s="626"/>
      <c r="W9" s="626"/>
      <c r="X9" s="626"/>
      <c r="Y9" s="626"/>
      <c r="Z9" s="626"/>
      <c r="AA9" s="626"/>
      <c r="AB9" s="626"/>
      <c r="AC9" s="626"/>
      <c r="AD9" s="626"/>
      <c r="AE9" s="626"/>
      <c r="AF9" s="626"/>
      <c r="AG9" s="626"/>
      <c r="AH9" s="626"/>
      <c r="AI9" s="626"/>
      <c r="AJ9" s="626"/>
      <c r="AK9" s="626"/>
      <c r="AL9" s="626"/>
      <c r="AM9" s="626"/>
      <c r="AN9" s="626"/>
      <c r="AO9" s="626"/>
      <c r="AP9" s="626"/>
      <c r="AQ9" s="626"/>
      <c r="AR9" s="626"/>
      <c r="AS9" s="626"/>
      <c r="AT9" s="626"/>
      <c r="AU9" s="626"/>
    </row>
    <row r="10" ht="12" customHeight="1" spans="1:47">
      <c r="A10" s="650"/>
      <c r="B10" s="651"/>
      <c r="C10" s="650"/>
      <c r="D10" s="649"/>
      <c r="E10" s="645"/>
      <c r="F10" s="645"/>
      <c r="G10" s="645"/>
      <c r="H10" s="645"/>
      <c r="I10" s="645"/>
      <c r="J10" s="645"/>
      <c r="K10" s="626"/>
      <c r="L10" s="626"/>
      <c r="M10" s="626"/>
      <c r="N10" s="626"/>
      <c r="O10" s="626"/>
      <c r="P10" s="626"/>
      <c r="Q10" s="626"/>
      <c r="R10" s="626"/>
      <c r="S10" s="626"/>
      <c r="T10" s="626"/>
      <c r="U10" s="626"/>
      <c r="V10" s="626"/>
      <c r="W10" s="626"/>
      <c r="X10" s="626"/>
      <c r="Y10" s="626"/>
      <c r="Z10" s="626"/>
      <c r="AA10" s="626"/>
      <c r="AB10" s="626"/>
      <c r="AC10" s="626"/>
      <c r="AD10" s="626"/>
      <c r="AE10" s="626"/>
      <c r="AF10" s="626"/>
      <c r="AG10" s="626"/>
      <c r="AH10" s="626"/>
      <c r="AI10" s="626"/>
      <c r="AJ10" s="626"/>
      <c r="AK10" s="626"/>
      <c r="AL10" s="626"/>
      <c r="AM10" s="626"/>
      <c r="AN10" s="626"/>
      <c r="AO10" s="626"/>
      <c r="AP10" s="626"/>
      <c r="AQ10" s="626"/>
      <c r="AR10" s="626"/>
      <c r="AS10" s="626"/>
      <c r="AT10" s="626"/>
      <c r="AU10" s="626"/>
    </row>
    <row r="11" s="626" customFormat="1" ht="15" customHeight="1" spans="1:9">
      <c r="A11" s="652" t="s">
        <v>78</v>
      </c>
      <c r="B11" s="653" t="s">
        <v>79</v>
      </c>
      <c r="C11" s="654">
        <f>SUM(C12:C14)</f>
        <v>3754475</v>
      </c>
      <c r="D11" s="655"/>
      <c r="E11" s="645"/>
      <c r="F11" s="645"/>
      <c r="G11" s="645"/>
      <c r="H11" s="645"/>
      <c r="I11" s="645"/>
    </row>
    <row r="12" s="626" customFormat="1" ht="27" customHeight="1" spans="1:10">
      <c r="A12" s="656" t="s">
        <v>80</v>
      </c>
      <c r="B12" s="657" t="s">
        <v>81</v>
      </c>
      <c r="C12" s="658">
        <v>5327460.74</v>
      </c>
      <c r="D12" s="655"/>
      <c r="E12" s="659"/>
      <c r="F12" s="645"/>
      <c r="G12" s="645"/>
      <c r="H12" s="645"/>
      <c r="I12" s="645"/>
      <c r="J12" s="645"/>
    </row>
    <row r="13" s="626" customFormat="1" ht="29.25" customHeight="1" spans="1:10">
      <c r="A13" s="660" t="s">
        <v>82</v>
      </c>
      <c r="B13" s="661" t="s">
        <v>83</v>
      </c>
      <c r="C13" s="662">
        <v>3593.2</v>
      </c>
      <c r="D13" s="655"/>
      <c r="E13" s="645"/>
      <c r="F13" s="645"/>
      <c r="G13" s="645"/>
      <c r="H13" s="645"/>
      <c r="I13" s="645"/>
      <c r="J13" s="645"/>
    </row>
    <row r="14" s="626" customFormat="1" ht="15" customHeight="1" spans="1:10">
      <c r="A14" s="656" t="s">
        <v>84</v>
      </c>
      <c r="B14" s="663" t="s">
        <v>85</v>
      </c>
      <c r="C14" s="664">
        <v>-1576578.94</v>
      </c>
      <c r="D14" s="655"/>
      <c r="E14" s="645"/>
      <c r="F14" s="645"/>
      <c r="G14" s="645"/>
      <c r="H14" s="645"/>
      <c r="I14" s="645"/>
      <c r="J14" s="645"/>
    </row>
    <row r="15" s="626" customFormat="1" ht="12" customHeight="1" spans="1:10">
      <c r="A15" s="665"/>
      <c r="B15" s="666"/>
      <c r="C15" s="667"/>
      <c r="D15" s="655"/>
      <c r="E15" s="668"/>
      <c r="F15" s="645"/>
      <c r="G15" s="645"/>
      <c r="H15" s="645"/>
      <c r="I15" s="645"/>
      <c r="J15" s="645"/>
    </row>
    <row r="16" s="626" customFormat="1" ht="15" customHeight="1" spans="1:10">
      <c r="A16" s="669" t="s">
        <v>86</v>
      </c>
      <c r="B16" s="670" t="s">
        <v>87</v>
      </c>
      <c r="C16" s="671">
        <f>SUM(C17:C41)</f>
        <v>3754475</v>
      </c>
      <c r="D16" s="655"/>
      <c r="E16" s="668"/>
      <c r="F16" s="645"/>
      <c r="G16" s="645"/>
      <c r="H16" s="645"/>
      <c r="I16" s="645"/>
      <c r="J16" s="645"/>
    </row>
    <row r="17" s="626" customFormat="1" ht="15" customHeight="1" spans="1:10">
      <c r="A17" s="672" t="s">
        <v>88</v>
      </c>
      <c r="B17" s="673" t="s">
        <v>89</v>
      </c>
      <c r="C17" s="674">
        <f>SUM('FINANCEIRO DETALHADO '!D11:D18)</f>
        <v>933868.51</v>
      </c>
      <c r="D17" s="655"/>
      <c r="E17" s="655"/>
      <c r="F17" s="645"/>
      <c r="G17" s="645"/>
      <c r="H17" s="645"/>
      <c r="I17" s="645"/>
      <c r="J17" s="645"/>
    </row>
    <row r="18" s="626" customFormat="1" ht="15" customHeight="1" spans="1:10">
      <c r="A18" s="675" t="s">
        <v>90</v>
      </c>
      <c r="B18" s="676" t="s">
        <v>91</v>
      </c>
      <c r="C18" s="677">
        <f>SUM('FINANCEIRO DETALHADO '!D19:D56)</f>
        <v>1107605.76</v>
      </c>
      <c r="D18" s="655"/>
      <c r="E18" s="645"/>
      <c r="F18" s="645"/>
      <c r="G18" s="645"/>
      <c r="H18" s="645"/>
      <c r="I18" s="645"/>
      <c r="J18" s="645"/>
    </row>
    <row r="19" s="626" customFormat="1" ht="15" customHeight="1" spans="1:10">
      <c r="A19" s="675" t="s">
        <v>92</v>
      </c>
      <c r="B19" s="676" t="s">
        <v>93</v>
      </c>
      <c r="C19" s="677">
        <f>SUM('FINANCEIRO DETALHADO '!D57:D63)</f>
        <v>51156.33</v>
      </c>
      <c r="D19" s="655"/>
      <c r="E19" s="678"/>
      <c r="F19" s="645"/>
      <c r="G19" s="645"/>
      <c r="H19" s="645"/>
      <c r="I19" s="645"/>
      <c r="J19" s="645"/>
    </row>
    <row r="20" s="626" customFormat="1" ht="15" customHeight="1" spans="1:10">
      <c r="A20" s="675" t="s">
        <v>94</v>
      </c>
      <c r="B20" s="676" t="s">
        <v>95</v>
      </c>
      <c r="C20" s="677">
        <f>'FINANCEIRO DETALHADO '!D64+'FINANCEIRO DETALHADO '!D65</f>
        <v>268814.95</v>
      </c>
      <c r="D20" s="679"/>
      <c r="E20" s="655"/>
      <c r="F20" s="645"/>
      <c r="G20" s="645"/>
      <c r="H20" s="645"/>
      <c r="I20" s="645"/>
      <c r="J20" s="645"/>
    </row>
    <row r="21" s="626" customFormat="1" ht="15" customHeight="1" spans="1:10">
      <c r="A21" s="675" t="s">
        <v>96</v>
      </c>
      <c r="B21" s="676" t="s">
        <v>97</v>
      </c>
      <c r="C21" s="677">
        <f>SUM('FINANCEIRO DETALHADO '!D66:D70)</f>
        <v>158224.18</v>
      </c>
      <c r="D21" s="679"/>
      <c r="E21" s="645"/>
      <c r="F21" s="645"/>
      <c r="G21" s="645"/>
      <c r="H21" s="645"/>
      <c r="I21" s="645"/>
      <c r="J21" s="645"/>
    </row>
    <row r="22" s="626" customFormat="1" ht="15" customHeight="1" spans="1:10">
      <c r="A22" s="675" t="s">
        <v>98</v>
      </c>
      <c r="B22" s="676" t="s">
        <v>99</v>
      </c>
      <c r="C22" s="677">
        <f>SUM('FINANCEIRO DETALHADO '!D71:D75)</f>
        <v>36543.34</v>
      </c>
      <c r="D22" s="645"/>
      <c r="E22" s="680"/>
      <c r="F22" s="645"/>
      <c r="G22" s="645"/>
      <c r="H22" s="645"/>
      <c r="I22" s="645"/>
      <c r="J22" s="645"/>
    </row>
    <row r="23" s="626" customFormat="1" ht="15" customHeight="1" spans="1:10">
      <c r="A23" s="675" t="s">
        <v>100</v>
      </c>
      <c r="B23" s="676" t="s">
        <v>101</v>
      </c>
      <c r="C23" s="677">
        <f>SUM('FINANCEIRO DETALHADO '!D76:D81)</f>
        <v>578873.31</v>
      </c>
      <c r="D23" s="645"/>
      <c r="E23" s="680"/>
      <c r="F23" s="645"/>
      <c r="G23" s="645"/>
      <c r="H23" s="645"/>
      <c r="I23" s="645"/>
      <c r="J23" s="645"/>
    </row>
    <row r="24" s="626" customFormat="1" ht="15" customHeight="1" spans="1:10">
      <c r="A24" s="675" t="s">
        <v>102</v>
      </c>
      <c r="B24" s="676" t="s">
        <v>103</v>
      </c>
      <c r="C24" s="677">
        <f>SUM('FINANCEIRO DETALHADO '!D82:D86)</f>
        <v>3134.2</v>
      </c>
      <c r="D24" s="655"/>
      <c r="E24" s="680"/>
      <c r="F24" s="645"/>
      <c r="G24" s="645"/>
      <c r="H24" s="645"/>
      <c r="I24" s="645"/>
      <c r="J24" s="645"/>
    </row>
    <row r="25" s="626" customFormat="1" ht="15" customHeight="1" spans="1:10">
      <c r="A25" s="675" t="s">
        <v>104</v>
      </c>
      <c r="B25" s="676" t="s">
        <v>105</v>
      </c>
      <c r="C25" s="677">
        <f>'FINANCEIRO DETALHADO '!D87+'FINANCEIRO DETALHADO '!D88</f>
        <v>112288.04</v>
      </c>
      <c r="D25" s="655"/>
      <c r="E25" s="645"/>
      <c r="F25" s="645"/>
      <c r="G25" s="645"/>
      <c r="H25" s="645"/>
      <c r="I25" s="645"/>
      <c r="J25" s="645"/>
    </row>
    <row r="26" s="626" customFormat="1" ht="15" customHeight="1" spans="1:10">
      <c r="A26" s="675" t="s">
        <v>106</v>
      </c>
      <c r="B26" s="676" t="s">
        <v>107</v>
      </c>
      <c r="C26" s="677">
        <f>SUM('FINANCEIRO DETALHADO '!D89:D97)</f>
        <v>35526.71</v>
      </c>
      <c r="D26" s="645"/>
      <c r="E26" s="645"/>
      <c r="F26" s="645"/>
      <c r="G26" s="645"/>
      <c r="H26" s="645"/>
      <c r="I26" s="645"/>
      <c r="J26" s="645"/>
    </row>
    <row r="27" s="626" customFormat="1" ht="15" customHeight="1" spans="1:10">
      <c r="A27" s="675" t="s">
        <v>108</v>
      </c>
      <c r="B27" s="676" t="s">
        <v>109</v>
      </c>
      <c r="C27" s="677">
        <f>SUM('FINANCEIRO DETALHADO '!D98:D102)</f>
        <v>0</v>
      </c>
      <c r="D27" s="645"/>
      <c r="E27" s="645"/>
      <c r="F27" s="645"/>
      <c r="G27" s="645"/>
      <c r="H27" s="645"/>
      <c r="I27" s="645"/>
      <c r="J27" s="645"/>
    </row>
    <row r="28" s="626" customFormat="1" ht="15" customHeight="1" spans="1:10">
      <c r="A28" s="675" t="s">
        <v>110</v>
      </c>
      <c r="B28" s="676" t="s">
        <v>111</v>
      </c>
      <c r="C28" s="677">
        <f>'FINANCEIRO DETALHADO '!D103+'FINANCEIRO DETALHADO '!D104</f>
        <v>18788.33</v>
      </c>
      <c r="D28" s="645"/>
      <c r="E28" s="645"/>
      <c r="F28" s="645"/>
      <c r="G28" s="645"/>
      <c r="H28" s="645"/>
      <c r="I28" s="645"/>
      <c r="J28" s="645"/>
    </row>
    <row r="29" s="626" customFormat="1" ht="15" customHeight="1" spans="1:10">
      <c r="A29" s="675" t="s">
        <v>112</v>
      </c>
      <c r="B29" s="676" t="s">
        <v>113</v>
      </c>
      <c r="C29" s="677">
        <f>SUM('FINANCEIRO DETALHADO '!D105:D107)</f>
        <v>63679.78</v>
      </c>
      <c r="D29" s="645"/>
      <c r="E29" s="645"/>
      <c r="F29" s="645"/>
      <c r="G29" s="645"/>
      <c r="H29" s="645"/>
      <c r="I29" s="645"/>
      <c r="J29" s="645"/>
    </row>
    <row r="30" s="626" customFormat="1" ht="15" customHeight="1" spans="1:10">
      <c r="A30" s="675" t="s">
        <v>114</v>
      </c>
      <c r="B30" s="676" t="s">
        <v>115</v>
      </c>
      <c r="C30" s="677">
        <f>SUM('FINANCEIRO DETALHADO '!D108:D114)</f>
        <v>6070</v>
      </c>
      <c r="D30" s="645"/>
      <c r="E30" s="645"/>
      <c r="F30" s="645"/>
      <c r="G30" s="645"/>
      <c r="H30" s="645"/>
      <c r="I30" s="645"/>
      <c r="J30" s="645"/>
    </row>
    <row r="31" s="626" customFormat="1" ht="15" customHeight="1" spans="1:10">
      <c r="A31" s="675" t="s">
        <v>116</v>
      </c>
      <c r="B31" s="676" t="s">
        <v>117</v>
      </c>
      <c r="C31" s="677">
        <f>SUM('FINANCEIRO DETALHADO '!D115:D122)</f>
        <v>2110</v>
      </c>
      <c r="D31" s="645"/>
      <c r="E31" s="645"/>
      <c r="F31" s="645"/>
      <c r="G31" s="645"/>
      <c r="H31" s="645"/>
      <c r="I31" s="645"/>
      <c r="J31" s="645"/>
    </row>
    <row r="32" s="626" customFormat="1" ht="15" customHeight="1" spans="1:10">
      <c r="A32" s="675" t="s">
        <v>118</v>
      </c>
      <c r="B32" s="676" t="s">
        <v>119</v>
      </c>
      <c r="C32" s="677">
        <f>SUM('FINANCEIRO DETALHADO '!D123:D125)</f>
        <v>20287</v>
      </c>
      <c r="D32" s="645"/>
      <c r="E32" s="645"/>
      <c r="F32" s="645"/>
      <c r="G32" s="645"/>
      <c r="H32" s="645"/>
      <c r="I32" s="645"/>
      <c r="J32" s="645"/>
    </row>
    <row r="33" s="626" customFormat="1" ht="15" customHeight="1" spans="1:10">
      <c r="A33" s="675" t="s">
        <v>120</v>
      </c>
      <c r="B33" s="676" t="s">
        <v>121</v>
      </c>
      <c r="C33" s="681">
        <f>SUM('FINANCEIRO DETALHADO '!D126:D128)</f>
        <v>0</v>
      </c>
      <c r="D33" s="645"/>
      <c r="E33" s="645"/>
      <c r="F33" s="645"/>
      <c r="G33" s="645"/>
      <c r="H33" s="645"/>
      <c r="I33" s="645"/>
      <c r="J33" s="645"/>
    </row>
    <row r="34" s="626" customFormat="1" ht="15" customHeight="1" spans="1:10">
      <c r="A34" s="675" t="s">
        <v>122</v>
      </c>
      <c r="B34" s="676" t="s">
        <v>123</v>
      </c>
      <c r="C34" s="677">
        <f>SUM('FINANCEIRO DETALHADO '!D129:D133)</f>
        <v>88646.5</v>
      </c>
      <c r="D34" s="645"/>
      <c r="E34" s="645"/>
      <c r="F34" s="645"/>
      <c r="G34" s="645"/>
      <c r="H34" s="645"/>
      <c r="I34" s="645"/>
      <c r="J34" s="645"/>
    </row>
    <row r="35" s="626" customFormat="1" ht="15" customHeight="1" spans="1:10">
      <c r="A35" s="675" t="s">
        <v>124</v>
      </c>
      <c r="B35" s="676" t="s">
        <v>125</v>
      </c>
      <c r="C35" s="677">
        <f>SUM('FINANCEIRO DETALHADO '!D134:D138)</f>
        <v>167008.87</v>
      </c>
      <c r="D35" s="645"/>
      <c r="E35" s="645"/>
      <c r="F35" s="645"/>
      <c r="G35" s="645"/>
      <c r="H35" s="645"/>
      <c r="I35" s="645"/>
      <c r="J35" s="645"/>
    </row>
    <row r="36" s="626" customFormat="1" ht="15" customHeight="1" spans="1:10">
      <c r="A36" s="675" t="s">
        <v>126</v>
      </c>
      <c r="B36" s="682" t="s">
        <v>127</v>
      </c>
      <c r="C36" s="681">
        <f>SUM('FINANCEIRO DETALHADO '!D139:D142)</f>
        <v>5349.92</v>
      </c>
      <c r="D36" s="645"/>
      <c r="E36" s="645"/>
      <c r="F36" s="645"/>
      <c r="G36" s="645"/>
      <c r="H36" s="645"/>
      <c r="I36" s="645"/>
      <c r="J36" s="645"/>
    </row>
    <row r="37" s="626" customFormat="1" ht="15" customHeight="1" spans="1:10">
      <c r="A37" s="675" t="s">
        <v>128</v>
      </c>
      <c r="B37" s="682" t="s">
        <v>129</v>
      </c>
      <c r="C37" s="681">
        <f>SUM('FINANCEIRO DETALHADO '!D143:D149)</f>
        <v>73561.6</v>
      </c>
      <c r="D37" s="645"/>
      <c r="E37" s="645"/>
      <c r="F37" s="645"/>
      <c r="G37" s="645"/>
      <c r="H37" s="645"/>
      <c r="I37" s="645"/>
      <c r="J37" s="645"/>
    </row>
    <row r="38" s="626" customFormat="1" ht="15" customHeight="1" spans="1:10">
      <c r="A38" s="675" t="s">
        <v>130</v>
      </c>
      <c r="B38" s="676" t="s">
        <v>131</v>
      </c>
      <c r="C38" s="681">
        <f>SUM('FINANCEIRO DETALHADO '!D150:D152)</f>
        <v>1118.55</v>
      </c>
      <c r="D38" s="645"/>
      <c r="E38" s="645"/>
      <c r="F38" s="645"/>
      <c r="G38" s="645"/>
      <c r="H38" s="645"/>
      <c r="I38" s="645"/>
      <c r="J38" s="645"/>
    </row>
    <row r="39" s="626" customFormat="1" ht="15" customHeight="1" spans="1:10">
      <c r="A39" s="675" t="s">
        <v>132</v>
      </c>
      <c r="B39" s="676" t="s">
        <v>133</v>
      </c>
      <c r="C39" s="681">
        <f>'FINANCEIRO DETALHADO '!D153</f>
        <v>0</v>
      </c>
      <c r="D39" s="645"/>
      <c r="E39" s="645"/>
      <c r="F39" s="645"/>
      <c r="G39" s="645"/>
      <c r="H39" s="645"/>
      <c r="I39" s="645"/>
      <c r="J39" s="645"/>
    </row>
    <row r="40" s="626" customFormat="1" ht="15" customHeight="1" spans="1:10">
      <c r="A40" s="675" t="s">
        <v>134</v>
      </c>
      <c r="B40" s="676" t="s">
        <v>135</v>
      </c>
      <c r="C40" s="681">
        <f>SUM('FINANCEIRO DETALHADO '!D154:D156)</f>
        <v>0</v>
      </c>
      <c r="D40" s="645"/>
      <c r="E40" s="645"/>
      <c r="F40" s="645"/>
      <c r="G40" s="645"/>
      <c r="H40" s="645"/>
      <c r="I40" s="645"/>
      <c r="J40" s="645"/>
    </row>
    <row r="41" s="626" customFormat="1" ht="15" customHeight="1" spans="1:10">
      <c r="A41" s="675" t="s">
        <v>136</v>
      </c>
      <c r="B41" s="676" t="s">
        <v>137</v>
      </c>
      <c r="C41" s="681">
        <f>'FINANCEIRO DETALHADO '!D157</f>
        <v>21819.12</v>
      </c>
      <c r="D41" s="645"/>
      <c r="E41" s="645"/>
      <c r="F41" s="645"/>
      <c r="G41" s="645"/>
      <c r="H41" s="645"/>
      <c r="I41" s="645"/>
      <c r="J41" s="645"/>
    </row>
    <row r="42" s="626" customFormat="1" ht="12" customHeight="1" spans="1:10">
      <c r="A42" s="683"/>
      <c r="B42" s="684"/>
      <c r="C42" s="685"/>
      <c r="D42" s="645"/>
      <c r="E42" s="645"/>
      <c r="F42" s="645"/>
      <c r="G42" s="645"/>
      <c r="H42" s="645"/>
      <c r="I42" s="645"/>
      <c r="J42" s="645"/>
    </row>
    <row r="43" s="626" customFormat="1" ht="15" customHeight="1" spans="1:10">
      <c r="A43" s="686"/>
      <c r="B43" s="676" t="s">
        <v>138</v>
      </c>
      <c r="C43" s="687">
        <f>C9+C11-C16</f>
        <v>1</v>
      </c>
      <c r="D43" s="645"/>
      <c r="E43" s="645"/>
      <c r="F43" s="645"/>
      <c r="G43" s="645"/>
      <c r="H43" s="645"/>
      <c r="I43" s="645"/>
      <c r="J43" s="645"/>
    </row>
    <row r="44" s="626" customFormat="1" ht="6" customHeight="1" spans="1:10">
      <c r="A44" s="665"/>
      <c r="B44" s="688"/>
      <c r="C44" s="689"/>
      <c r="D44" s="645"/>
      <c r="E44" s="645"/>
      <c r="F44" s="645"/>
      <c r="G44" s="645"/>
      <c r="H44" s="645"/>
      <c r="I44" s="645"/>
      <c r="J44" s="645"/>
    </row>
    <row r="45" s="626" customFormat="1" ht="12" customHeight="1" spans="1:10">
      <c r="A45" s="665"/>
      <c r="B45" s="688"/>
      <c r="C45" s="689"/>
      <c r="D45" s="645"/>
      <c r="E45" s="645"/>
      <c r="F45" s="645"/>
      <c r="G45" s="645"/>
      <c r="H45" s="645"/>
      <c r="I45" s="645"/>
      <c r="J45" s="645"/>
    </row>
    <row r="46" s="626" customFormat="1" ht="15" customHeight="1" spans="1:10">
      <c r="A46" s="690" t="s">
        <v>139</v>
      </c>
      <c r="B46" s="691" t="s">
        <v>140</v>
      </c>
      <c r="C46" s="692">
        <f>SUM(C47:C48)</f>
        <v>2971640.5</v>
      </c>
      <c r="D46" s="645"/>
      <c r="E46" s="645"/>
      <c r="F46" s="645"/>
      <c r="G46" s="645"/>
      <c r="H46" s="645"/>
      <c r="I46" s="645"/>
      <c r="J46" s="645"/>
    </row>
    <row r="47" s="626" customFormat="1" ht="15" customHeight="1" spans="1:10">
      <c r="A47" s="675" t="s">
        <v>141</v>
      </c>
      <c r="B47" s="682" t="s">
        <v>142</v>
      </c>
      <c r="C47" s="693">
        <v>2665632.9</v>
      </c>
      <c r="D47" s="645"/>
      <c r="E47" s="645"/>
      <c r="F47" s="645"/>
      <c r="G47" s="645"/>
      <c r="H47" s="645"/>
      <c r="I47" s="645"/>
      <c r="J47" s="645"/>
    </row>
    <row r="48" s="626" customFormat="1" ht="15" customHeight="1" spans="1:10">
      <c r="A48" s="675" t="s">
        <v>143</v>
      </c>
      <c r="B48" s="682" t="s">
        <v>144</v>
      </c>
      <c r="C48" s="648">
        <v>306007.6</v>
      </c>
      <c r="D48" s="645"/>
      <c r="E48" s="645"/>
      <c r="F48" s="645"/>
      <c r="G48" s="645"/>
      <c r="H48" s="645"/>
      <c r="I48" s="645"/>
      <c r="J48" s="645"/>
    </row>
    <row r="49" s="626" customFormat="1" ht="12" customHeight="1" spans="1:10">
      <c r="A49" s="694"/>
      <c r="B49" s="695"/>
      <c r="C49" s="696"/>
      <c r="D49" s="645"/>
      <c r="E49" s="645"/>
      <c r="F49" s="645"/>
      <c r="G49" s="645"/>
      <c r="H49" s="645"/>
      <c r="I49" s="645"/>
      <c r="J49" s="645"/>
    </row>
    <row r="50" s="626" customFormat="1" ht="12" customHeight="1" spans="1:10">
      <c r="A50" s="694"/>
      <c r="B50" s="695"/>
      <c r="C50" s="696"/>
      <c r="D50" s="645"/>
      <c r="E50" s="645"/>
      <c r="F50" s="645"/>
      <c r="G50" s="645"/>
      <c r="H50" s="645"/>
      <c r="I50" s="645"/>
      <c r="J50" s="645"/>
    </row>
    <row r="51" s="626" customFormat="1" ht="12" customHeight="1" spans="1:10">
      <c r="A51" s="619" t="s">
        <v>145</v>
      </c>
      <c r="B51" s="619"/>
      <c r="C51" s="619"/>
      <c r="D51" s="645"/>
      <c r="E51" s="645"/>
      <c r="F51" s="645"/>
      <c r="G51" s="645"/>
      <c r="H51" s="645"/>
      <c r="I51" s="645"/>
      <c r="J51" s="645"/>
    </row>
    <row r="52" s="626" customFormat="1" ht="12" customHeight="1" spans="1:10">
      <c r="A52" s="697"/>
      <c r="B52" s="697"/>
      <c r="C52" s="696"/>
      <c r="D52" s="645"/>
      <c r="E52" s="645"/>
      <c r="F52" s="645"/>
      <c r="G52" s="645"/>
      <c r="H52" s="645"/>
      <c r="I52" s="645"/>
      <c r="J52" s="645"/>
    </row>
    <row r="53" s="626" customFormat="1" ht="15" customHeight="1" spans="1:9">
      <c r="A53" s="632" t="s">
        <v>146</v>
      </c>
      <c r="B53" s="622" t="s">
        <v>147</v>
      </c>
      <c r="C53" s="622"/>
      <c r="D53" s="645"/>
      <c r="E53" s="645"/>
      <c r="F53" s="645"/>
      <c r="G53" s="645"/>
      <c r="H53" s="645"/>
      <c r="I53" s="645"/>
    </row>
    <row r="54" s="626" customFormat="1" ht="15" customHeight="1" spans="1:9">
      <c r="A54" s="632" t="s">
        <v>24</v>
      </c>
      <c r="B54" s="622" t="s">
        <v>148</v>
      </c>
      <c r="C54" s="622"/>
      <c r="D54" s="645"/>
      <c r="E54" s="645"/>
      <c r="F54" s="645"/>
      <c r="G54" s="645"/>
      <c r="H54" s="645"/>
      <c r="I54" s="645"/>
    </row>
    <row r="55" s="626" customFormat="1" ht="15" customHeight="1" spans="1:9">
      <c r="A55" s="632" t="s">
        <v>26</v>
      </c>
      <c r="B55" s="624" t="s">
        <v>149</v>
      </c>
      <c r="C55" s="624"/>
      <c r="D55" s="645"/>
      <c r="E55" s="645"/>
      <c r="F55" s="645"/>
      <c r="G55" s="645"/>
      <c r="H55" s="645"/>
      <c r="I55" s="645"/>
    </row>
    <row r="56" s="626" customFormat="1" ht="16.5" customHeight="1" spans="1:10">
      <c r="A56" s="632" t="s">
        <v>28</v>
      </c>
      <c r="B56" s="625" t="s">
        <v>150</v>
      </c>
      <c r="C56" s="625"/>
      <c r="D56" s="645"/>
      <c r="E56" s="645"/>
      <c r="F56" s="645"/>
      <c r="G56" s="645"/>
      <c r="H56" s="645"/>
      <c r="I56" s="645"/>
      <c r="J56" s="645"/>
    </row>
    <row r="57" s="626" customFormat="1" ht="16.5" customHeight="1" spans="1:10">
      <c r="A57" s="694"/>
      <c r="B57" s="695"/>
      <c r="C57" s="696"/>
      <c r="D57" s="645"/>
      <c r="E57" s="645"/>
      <c r="F57" s="645"/>
      <c r="G57" s="645"/>
      <c r="H57" s="645"/>
      <c r="I57" s="645"/>
      <c r="J57" s="645"/>
    </row>
    <row r="58" s="626" customFormat="1" ht="16.5" customHeight="1" spans="1:10">
      <c r="A58" s="694"/>
      <c r="B58" s="695"/>
      <c r="C58" s="696"/>
      <c r="D58" s="645"/>
      <c r="E58" s="645"/>
      <c r="F58" s="645"/>
      <c r="G58" s="645"/>
      <c r="H58" s="645"/>
      <c r="I58" s="645"/>
      <c r="J58" s="645"/>
    </row>
    <row r="59" s="626" customFormat="1" ht="16.5" customHeight="1" spans="1:10">
      <c r="A59" s="694"/>
      <c r="B59" s="695"/>
      <c r="C59" s="696"/>
      <c r="D59" s="645"/>
      <c r="E59" s="645"/>
      <c r="F59" s="645"/>
      <c r="G59" s="645"/>
      <c r="H59" s="645"/>
      <c r="I59" s="645"/>
      <c r="J59" s="645"/>
    </row>
    <row r="60" s="626" customFormat="1" ht="16.5" customHeight="1" spans="1:10">
      <c r="A60" s="694"/>
      <c r="B60" s="695"/>
      <c r="C60" s="696"/>
      <c r="D60" s="645"/>
      <c r="E60" s="645"/>
      <c r="F60" s="645"/>
      <c r="G60" s="645"/>
      <c r="H60" s="645"/>
      <c r="I60" s="645"/>
      <c r="J60" s="645"/>
    </row>
    <row r="61" s="626" customFormat="1" ht="16.5" customHeight="1" spans="1:10">
      <c r="A61" s="694"/>
      <c r="B61" s="695"/>
      <c r="C61" s="696"/>
      <c r="D61" s="645"/>
      <c r="E61" s="645"/>
      <c r="F61" s="645"/>
      <c r="G61" s="645"/>
      <c r="H61" s="645"/>
      <c r="I61" s="645"/>
      <c r="J61" s="645"/>
    </row>
    <row r="62" s="626" customFormat="1" ht="16.5" customHeight="1" spans="1:10">
      <c r="A62" s="694"/>
      <c r="B62" s="695"/>
      <c r="C62" s="696"/>
      <c r="D62" s="645"/>
      <c r="E62" s="645"/>
      <c r="F62" s="645"/>
      <c r="G62" s="645"/>
      <c r="H62" s="645"/>
      <c r="I62" s="645"/>
      <c r="J62" s="645"/>
    </row>
    <row r="63" s="626" customFormat="1" ht="16.5" customHeight="1" spans="1:10">
      <c r="A63" s="694"/>
      <c r="B63" s="695"/>
      <c r="C63" s="696"/>
      <c r="D63" s="645"/>
      <c r="E63" s="645"/>
      <c r="F63" s="645"/>
      <c r="G63" s="645"/>
      <c r="H63" s="645"/>
      <c r="I63" s="645"/>
      <c r="J63" s="645"/>
    </row>
    <row r="64" s="626" customFormat="1" ht="16.5" customHeight="1" spans="1:10">
      <c r="A64" s="694"/>
      <c r="B64" s="695"/>
      <c r="C64" s="696"/>
      <c r="D64" s="645"/>
      <c r="E64" s="645"/>
      <c r="F64" s="645"/>
      <c r="G64" s="645"/>
      <c r="H64" s="645"/>
      <c r="I64" s="645"/>
      <c r="J64" s="645"/>
    </row>
    <row r="65" s="626" customFormat="1" ht="16.5" customHeight="1" spans="1:10">
      <c r="A65" s="694"/>
      <c r="B65" s="695"/>
      <c r="C65" s="696"/>
      <c r="D65" s="645"/>
      <c r="E65" s="645"/>
      <c r="F65" s="645"/>
      <c r="G65" s="645"/>
      <c r="H65" s="645"/>
      <c r="I65" s="645"/>
      <c r="J65" s="645"/>
    </row>
    <row r="66" s="626" customFormat="1" ht="16.5" customHeight="1" spans="1:10">
      <c r="A66" s="694"/>
      <c r="B66" s="695"/>
      <c r="C66" s="696"/>
      <c r="D66" s="645"/>
      <c r="E66" s="645"/>
      <c r="F66" s="645"/>
      <c r="G66" s="645"/>
      <c r="H66" s="645"/>
      <c r="I66" s="645"/>
      <c r="J66" s="645"/>
    </row>
    <row r="67" s="626" customFormat="1" ht="16.5" customHeight="1" spans="1:10">
      <c r="A67" s="694"/>
      <c r="B67" s="695"/>
      <c r="C67" s="696"/>
      <c r="D67" s="645"/>
      <c r="E67" s="645"/>
      <c r="F67" s="645"/>
      <c r="G67" s="645"/>
      <c r="H67" s="645"/>
      <c r="I67" s="645"/>
      <c r="J67" s="645"/>
    </row>
    <row r="68" s="626" customFormat="1" ht="16.5" customHeight="1" spans="1:10">
      <c r="A68" s="694"/>
      <c r="B68" s="695"/>
      <c r="C68" s="696"/>
      <c r="D68" s="645"/>
      <c r="E68" s="645"/>
      <c r="F68" s="645"/>
      <c r="G68" s="645"/>
      <c r="H68" s="645"/>
      <c r="I68" s="645"/>
      <c r="J68" s="645"/>
    </row>
    <row r="69" s="626" customFormat="1" ht="16.5" customHeight="1" spans="1:10">
      <c r="A69" s="694"/>
      <c r="B69" s="695"/>
      <c r="C69" s="696"/>
      <c r="D69" s="645"/>
      <c r="E69" s="645"/>
      <c r="F69" s="645"/>
      <c r="G69" s="645"/>
      <c r="H69" s="645"/>
      <c r="I69" s="645"/>
      <c r="J69" s="645"/>
    </row>
    <row r="70" s="626" customFormat="1" ht="16.5" customHeight="1" spans="1:10">
      <c r="A70" s="694"/>
      <c r="B70" s="695"/>
      <c r="C70" s="696"/>
      <c r="D70" s="645"/>
      <c r="E70" s="645"/>
      <c r="F70" s="645"/>
      <c r="G70" s="645"/>
      <c r="H70" s="645"/>
      <c r="I70" s="645"/>
      <c r="J70" s="645"/>
    </row>
    <row r="71" s="626" customFormat="1" ht="16.5" customHeight="1" spans="1:10">
      <c r="A71" s="694"/>
      <c r="B71" s="695"/>
      <c r="C71" s="696"/>
      <c r="D71" s="645"/>
      <c r="E71" s="645"/>
      <c r="F71" s="645"/>
      <c r="G71" s="645"/>
      <c r="H71" s="645"/>
      <c r="I71" s="645"/>
      <c r="J71" s="645"/>
    </row>
    <row r="72" s="626" customFormat="1" ht="16.5" customHeight="1" spans="1:10">
      <c r="A72" s="694"/>
      <c r="B72" s="695"/>
      <c r="C72" s="696"/>
      <c r="D72" s="645"/>
      <c r="E72" s="645"/>
      <c r="F72" s="645"/>
      <c r="G72" s="645"/>
      <c r="H72" s="645"/>
      <c r="I72" s="645"/>
      <c r="J72" s="645"/>
    </row>
    <row r="73" s="626" customFormat="1" ht="16.5" customHeight="1" spans="1:10">
      <c r="A73" s="694"/>
      <c r="B73" s="695"/>
      <c r="C73" s="696"/>
      <c r="D73" s="645"/>
      <c r="E73" s="645"/>
      <c r="F73" s="645"/>
      <c r="G73" s="645"/>
      <c r="H73" s="645"/>
      <c r="I73" s="645"/>
      <c r="J73" s="645"/>
    </row>
    <row r="74" s="626" customFormat="1" ht="16.5" customHeight="1" spans="1:10">
      <c r="A74" s="694"/>
      <c r="B74" s="695"/>
      <c r="C74" s="696"/>
      <c r="D74" s="645"/>
      <c r="E74" s="645"/>
      <c r="F74" s="645"/>
      <c r="G74" s="645"/>
      <c r="H74" s="645"/>
      <c r="I74" s="645"/>
      <c r="J74" s="645"/>
    </row>
    <row r="75" s="626" customFormat="1" ht="16.5" customHeight="1" spans="1:10">
      <c r="A75" s="694"/>
      <c r="B75" s="695"/>
      <c r="C75" s="696"/>
      <c r="D75" s="645"/>
      <c r="E75" s="645"/>
      <c r="F75" s="645"/>
      <c r="G75" s="645"/>
      <c r="H75" s="645"/>
      <c r="I75" s="645"/>
      <c r="J75" s="645"/>
    </row>
  </sheetData>
  <sheetProtection password="CC4F" sheet="1"/>
  <mergeCells count="5">
    <mergeCell ref="A51:C51"/>
    <mergeCell ref="B53:C53"/>
    <mergeCell ref="B54:C54"/>
    <mergeCell ref="B55:C55"/>
    <mergeCell ref="B56:C56"/>
  </mergeCells>
  <pageMargins left="0.511805555555555" right="0.511805555555555" top="0.7875" bottom="0.7875" header="0.511805555555555" footer="0.511805555555555"/>
  <pageSetup paperSize="9" scale="80" firstPageNumber="0" orientation="portrait" useFirstPageNumber="1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19"/>
  <sheetViews>
    <sheetView zoomScale="110" zoomScaleNormal="110" topLeftCell="A65" workbookViewId="0">
      <selection activeCell="D76" sqref="D76:D81"/>
    </sheetView>
  </sheetViews>
  <sheetFormatPr defaultColWidth="11.4285714285714" defaultRowHeight="12.75"/>
  <cols>
    <col min="1" max="1" width="7.14285714285714" style="5" customWidth="1"/>
    <col min="2" max="2" width="60" style="581" customWidth="1"/>
    <col min="3" max="3" width="46.7142857142857" style="4" customWidth="1"/>
    <col min="4" max="4" width="17.1428571428571" style="4" customWidth="1"/>
    <col min="5" max="5" width="15.2857142857143" style="4" customWidth="1"/>
    <col min="6" max="6" width="11.4285714285714" style="4"/>
    <col min="7" max="7" width="34.1428571428571" style="4" customWidth="1"/>
    <col min="8" max="8" width="39.4285714285714" style="4" customWidth="1"/>
    <col min="9" max="9" width="11.4285714285714" style="4"/>
    <col min="10" max="10" width="83.8571428571429" style="37" customWidth="1"/>
    <col min="11" max="15" width="11.4285714285714" style="4"/>
    <col min="16" max="16" width="12.2857142857143" style="4" customWidth="1"/>
    <col min="17" max="1024" width="11.4285714285714" style="4"/>
  </cols>
  <sheetData>
    <row r="1" ht="13.5"/>
    <row r="2" ht="16.5" customHeight="1" spans="2:4">
      <c r="B2" s="582" t="s">
        <v>151</v>
      </c>
      <c r="C2" s="582"/>
      <c r="D2" s="583" t="s">
        <v>2</v>
      </c>
    </row>
    <row r="3" ht="16.5" customHeight="1" spans="2:4">
      <c r="B3" s="584" t="s">
        <v>152</v>
      </c>
      <c r="C3" s="584"/>
      <c r="D3" s="583">
        <v>2026</v>
      </c>
    </row>
    <row r="4" ht="16.5" customHeight="1" spans="3:4">
      <c r="C4" s="286" t="s">
        <v>70</v>
      </c>
      <c r="D4" s="585" t="s">
        <v>7</v>
      </c>
    </row>
    <row r="8" s="535" customFormat="1" ht="15" spans="1:10">
      <c r="A8" s="586"/>
      <c r="B8" s="587" t="s">
        <v>153</v>
      </c>
      <c r="C8" s="588" t="s">
        <v>154</v>
      </c>
      <c r="D8" s="589"/>
      <c r="E8" s="590"/>
      <c r="F8" s="591"/>
      <c r="G8" s="591"/>
      <c r="H8" s="591"/>
      <c r="I8" s="591"/>
      <c r="J8" s="603"/>
    </row>
    <row r="9" s="535" customFormat="1" ht="10.5" customHeight="1" spans="1:10">
      <c r="A9" s="586"/>
      <c r="B9" s="592"/>
      <c r="C9" s="588"/>
      <c r="D9" s="589"/>
      <c r="E9" s="590"/>
      <c r="F9" s="591"/>
      <c r="G9" s="591"/>
      <c r="H9" s="591"/>
      <c r="I9" s="591"/>
      <c r="J9" s="603"/>
    </row>
    <row r="10" s="445" customFormat="1" ht="22.5" customHeight="1" spans="1:9">
      <c r="A10" s="593" t="s">
        <v>73</v>
      </c>
      <c r="B10" s="594" t="s">
        <v>155</v>
      </c>
      <c r="C10" s="594" t="s">
        <v>156</v>
      </c>
      <c r="D10" s="595" t="s">
        <v>157</v>
      </c>
      <c r="E10" s="596"/>
      <c r="F10" s="596"/>
      <c r="G10" s="596"/>
      <c r="H10" s="597"/>
      <c r="I10" s="596"/>
    </row>
    <row r="11" s="4" customFormat="1" ht="15" customHeight="1" spans="1:9">
      <c r="A11" s="598">
        <v>1</v>
      </c>
      <c r="B11" s="599" t="s">
        <v>158</v>
      </c>
      <c r="C11" s="600"/>
      <c r="D11" s="601">
        <v>857022.84</v>
      </c>
      <c r="E11" s="602"/>
      <c r="F11" s="602"/>
      <c r="G11" s="603"/>
      <c r="H11" s="603"/>
      <c r="I11" s="602"/>
    </row>
    <row r="12" s="4" customFormat="1" ht="15" customHeight="1" spans="1:9">
      <c r="A12" s="598">
        <v>2</v>
      </c>
      <c r="B12" s="599" t="s">
        <v>159</v>
      </c>
      <c r="C12" s="600"/>
      <c r="D12" s="601"/>
      <c r="E12" s="602"/>
      <c r="F12" s="602"/>
      <c r="G12" s="603"/>
      <c r="H12" s="603"/>
      <c r="I12" s="602"/>
    </row>
    <row r="13" s="4" customFormat="1" ht="15" customHeight="1" spans="1:9">
      <c r="A13" s="598">
        <v>3</v>
      </c>
      <c r="B13" s="599" t="s">
        <v>160</v>
      </c>
      <c r="C13" s="600"/>
      <c r="D13" s="601"/>
      <c r="E13" s="602"/>
      <c r="F13" s="602"/>
      <c r="G13" s="603"/>
      <c r="H13" s="603"/>
      <c r="I13" s="602"/>
    </row>
    <row r="14" s="4" customFormat="1" ht="15" customHeight="1" spans="1:9">
      <c r="A14" s="598">
        <v>4</v>
      </c>
      <c r="B14" s="599" t="s">
        <v>161</v>
      </c>
      <c r="C14" s="600"/>
      <c r="D14" s="604"/>
      <c r="E14" s="602"/>
      <c r="F14" s="602"/>
      <c r="G14" s="603"/>
      <c r="H14" s="603"/>
      <c r="I14" s="602"/>
    </row>
    <row r="15" s="4" customFormat="1" ht="15" customHeight="1" spans="1:9">
      <c r="A15" s="598">
        <v>5</v>
      </c>
      <c r="B15" s="599" t="s">
        <v>162</v>
      </c>
      <c r="C15" s="600"/>
      <c r="D15" s="601"/>
      <c r="E15" s="602"/>
      <c r="F15" s="602"/>
      <c r="G15" s="603"/>
      <c r="H15" s="603"/>
      <c r="I15" s="602"/>
    </row>
    <row r="16" s="4" customFormat="1" ht="15" customHeight="1" spans="1:9">
      <c r="A16" s="598">
        <v>6</v>
      </c>
      <c r="B16" s="599" t="s">
        <v>163</v>
      </c>
      <c r="C16" s="600"/>
      <c r="D16" s="601">
        <v>75714.22</v>
      </c>
      <c r="E16" s="602"/>
      <c r="F16" s="602"/>
      <c r="G16" s="603"/>
      <c r="H16" s="603"/>
      <c r="I16" s="602"/>
    </row>
    <row r="17" s="4" customFormat="1" ht="15" customHeight="1" spans="1:9">
      <c r="A17" s="598">
        <v>7</v>
      </c>
      <c r="B17" s="599" t="s">
        <v>164</v>
      </c>
      <c r="C17" s="600"/>
      <c r="D17" s="601">
        <v>1131.45</v>
      </c>
      <c r="E17" s="602"/>
      <c r="F17" s="602"/>
      <c r="G17" s="603"/>
      <c r="H17" s="603"/>
      <c r="I17" s="602"/>
    </row>
    <row r="18" s="4" customFormat="1" ht="15" customHeight="1" spans="1:9">
      <c r="A18" s="598">
        <v>8</v>
      </c>
      <c r="B18" s="599" t="s">
        <v>165</v>
      </c>
      <c r="C18" s="600"/>
      <c r="D18" s="601"/>
      <c r="E18" s="602"/>
      <c r="F18" s="602"/>
      <c r="G18" s="605"/>
      <c r="H18" s="603"/>
      <c r="I18" s="602"/>
    </row>
    <row r="19" s="4" customFormat="1" ht="15" customHeight="1" spans="1:9">
      <c r="A19" s="598">
        <v>9</v>
      </c>
      <c r="B19" s="599" t="s">
        <v>166</v>
      </c>
      <c r="C19" s="600"/>
      <c r="D19" s="601"/>
      <c r="E19" s="602"/>
      <c r="F19" s="602"/>
      <c r="G19" s="605"/>
      <c r="H19" s="603"/>
      <c r="I19" s="602"/>
    </row>
    <row r="20" s="4" customFormat="1" ht="15" customHeight="1" spans="1:9">
      <c r="A20" s="598">
        <v>10</v>
      </c>
      <c r="B20" s="599" t="s">
        <v>167</v>
      </c>
      <c r="C20" s="600"/>
      <c r="D20" s="601"/>
      <c r="E20" s="602"/>
      <c r="F20" s="602"/>
      <c r="G20" s="605"/>
      <c r="H20" s="603"/>
      <c r="I20" s="602"/>
    </row>
    <row r="21" s="4" customFormat="1" ht="15" customHeight="1" spans="1:9">
      <c r="A21" s="598">
        <v>11</v>
      </c>
      <c r="B21" s="599" t="s">
        <v>168</v>
      </c>
      <c r="C21" s="600"/>
      <c r="D21" s="601"/>
      <c r="E21" s="602"/>
      <c r="F21" s="602"/>
      <c r="G21" s="605"/>
      <c r="H21" s="603"/>
      <c r="I21" s="602"/>
    </row>
    <row r="22" s="4" customFormat="1" ht="15" customHeight="1" spans="1:9">
      <c r="A22" s="598">
        <v>12</v>
      </c>
      <c r="B22" s="599" t="s">
        <v>169</v>
      </c>
      <c r="C22" s="600"/>
      <c r="D22" s="601">
        <v>10084.35</v>
      </c>
      <c r="E22" s="602"/>
      <c r="F22" s="602"/>
      <c r="G22" s="605"/>
      <c r="H22" s="603"/>
      <c r="I22" s="602"/>
    </row>
    <row r="23" s="4" customFormat="1" ht="15" customHeight="1" spans="1:9">
      <c r="A23" s="598">
        <v>13</v>
      </c>
      <c r="B23" s="599" t="s">
        <v>170</v>
      </c>
      <c r="C23" s="600"/>
      <c r="D23" s="601"/>
      <c r="E23" s="602"/>
      <c r="F23" s="602"/>
      <c r="G23" s="606"/>
      <c r="H23" s="603"/>
      <c r="I23" s="602"/>
    </row>
    <row r="24" s="4" customFormat="1" ht="15" customHeight="1" spans="1:9">
      <c r="A24" s="598">
        <v>14</v>
      </c>
      <c r="B24" s="599" t="s">
        <v>171</v>
      </c>
      <c r="C24" s="600"/>
      <c r="D24" s="601"/>
      <c r="E24" s="602"/>
      <c r="F24" s="602"/>
      <c r="G24" s="606"/>
      <c r="H24" s="603"/>
      <c r="I24" s="602"/>
    </row>
    <row r="25" s="4" customFormat="1" ht="15" customHeight="1" spans="1:9">
      <c r="A25" s="598">
        <v>15</v>
      </c>
      <c r="B25" s="599" t="s">
        <v>172</v>
      </c>
      <c r="C25" s="600"/>
      <c r="D25" s="601"/>
      <c r="E25" s="602"/>
      <c r="F25" s="602"/>
      <c r="G25" s="606"/>
      <c r="H25" s="603"/>
      <c r="I25" s="602"/>
    </row>
    <row r="26" s="4" customFormat="1" ht="15" customHeight="1" spans="1:9">
      <c r="A26" s="598">
        <v>16</v>
      </c>
      <c r="B26" s="599" t="s">
        <v>173</v>
      </c>
      <c r="C26" s="600"/>
      <c r="D26" s="601"/>
      <c r="E26" s="602"/>
      <c r="F26" s="602"/>
      <c r="G26" s="606"/>
      <c r="H26" s="603"/>
      <c r="I26" s="602"/>
    </row>
    <row r="27" s="4" customFormat="1" ht="15" customHeight="1" spans="1:9">
      <c r="A27" s="598">
        <v>17</v>
      </c>
      <c r="B27" s="599" t="s">
        <v>174</v>
      </c>
      <c r="C27" s="600"/>
      <c r="D27" s="601">
        <v>3543.15</v>
      </c>
      <c r="E27" s="602"/>
      <c r="F27" s="602"/>
      <c r="G27" s="606"/>
      <c r="H27" s="603"/>
      <c r="I27" s="602"/>
    </row>
    <row r="28" s="4" customFormat="1" ht="15" customHeight="1" spans="1:9">
      <c r="A28" s="598">
        <v>18</v>
      </c>
      <c r="B28" s="599" t="s">
        <v>175</v>
      </c>
      <c r="C28" s="600"/>
      <c r="D28" s="601"/>
      <c r="E28" s="602"/>
      <c r="F28" s="602"/>
      <c r="G28" s="606"/>
      <c r="H28" s="603"/>
      <c r="I28" s="602"/>
    </row>
    <row r="29" s="4" customFormat="1" ht="15" customHeight="1" spans="1:9">
      <c r="A29" s="598">
        <v>19</v>
      </c>
      <c r="B29" s="599" t="s">
        <v>176</v>
      </c>
      <c r="C29" s="600"/>
      <c r="D29" s="601"/>
      <c r="E29" s="602"/>
      <c r="F29" s="602"/>
      <c r="G29" s="605"/>
      <c r="H29" s="603"/>
      <c r="I29" s="602"/>
    </row>
    <row r="30" s="4" customFormat="1" ht="15" customHeight="1" spans="1:9">
      <c r="A30" s="598">
        <v>20</v>
      </c>
      <c r="B30" s="599" t="s">
        <v>177</v>
      </c>
      <c r="C30" s="600"/>
      <c r="D30" s="601">
        <v>548552.3</v>
      </c>
      <c r="E30" s="602"/>
      <c r="F30" s="602"/>
      <c r="G30" s="605"/>
      <c r="H30" s="603"/>
      <c r="I30" s="602"/>
    </row>
    <row r="31" s="4" customFormat="1" ht="15" customHeight="1" spans="1:9">
      <c r="A31" s="598">
        <v>21</v>
      </c>
      <c r="B31" s="599" t="s">
        <v>178</v>
      </c>
      <c r="C31" s="607"/>
      <c r="D31" s="601"/>
      <c r="E31" s="602"/>
      <c r="F31" s="602"/>
      <c r="G31" s="605"/>
      <c r="H31" s="603"/>
      <c r="I31" s="602"/>
    </row>
    <row r="32" s="4" customFormat="1" ht="15" customHeight="1" spans="1:9">
      <c r="A32" s="598">
        <v>22</v>
      </c>
      <c r="B32" s="599" t="s">
        <v>179</v>
      </c>
      <c r="C32" s="607"/>
      <c r="D32" s="601">
        <v>8873.37</v>
      </c>
      <c r="E32" s="602"/>
      <c r="F32" s="602"/>
      <c r="G32" s="605"/>
      <c r="H32" s="603"/>
      <c r="I32" s="602"/>
    </row>
    <row r="33" s="4" customFormat="1" ht="15" customHeight="1" spans="1:9">
      <c r="A33" s="598">
        <v>23</v>
      </c>
      <c r="B33" s="599" t="s">
        <v>180</v>
      </c>
      <c r="C33" s="607"/>
      <c r="D33" s="601">
        <v>285132.72</v>
      </c>
      <c r="E33" s="602"/>
      <c r="F33" s="602"/>
      <c r="G33" s="605"/>
      <c r="H33" s="603"/>
      <c r="I33" s="602"/>
    </row>
    <row r="34" s="4" customFormat="1" ht="15" customHeight="1" spans="1:9">
      <c r="A34" s="598">
        <v>24</v>
      </c>
      <c r="B34" s="599" t="s">
        <v>181</v>
      </c>
      <c r="C34" s="607"/>
      <c r="D34" s="601"/>
      <c r="E34" s="602"/>
      <c r="F34" s="602"/>
      <c r="G34" s="605"/>
      <c r="H34" s="603"/>
      <c r="I34" s="602"/>
    </row>
    <row r="35" s="4" customFormat="1" ht="15" customHeight="1" spans="1:9">
      <c r="A35" s="598">
        <v>25</v>
      </c>
      <c r="B35" s="599" t="s">
        <v>182</v>
      </c>
      <c r="C35" s="607"/>
      <c r="D35" s="601"/>
      <c r="E35" s="602"/>
      <c r="F35" s="602"/>
      <c r="G35" s="605"/>
      <c r="H35" s="603"/>
      <c r="I35" s="602"/>
    </row>
    <row r="36" s="4" customFormat="1" ht="15" customHeight="1" spans="1:9">
      <c r="A36" s="598">
        <v>26</v>
      </c>
      <c r="B36" s="599" t="s">
        <v>183</v>
      </c>
      <c r="C36" s="607"/>
      <c r="D36" s="601"/>
      <c r="E36" s="602"/>
      <c r="F36" s="602"/>
      <c r="G36" s="605"/>
      <c r="H36" s="603"/>
      <c r="I36" s="602"/>
    </row>
    <row r="37" s="4" customFormat="1" ht="15" customHeight="1" spans="1:9">
      <c r="A37" s="598">
        <v>27</v>
      </c>
      <c r="B37" s="599" t="s">
        <v>184</v>
      </c>
      <c r="C37" s="607"/>
      <c r="D37" s="601"/>
      <c r="E37" s="602"/>
      <c r="F37" s="602"/>
      <c r="G37" s="605"/>
      <c r="H37" s="603"/>
      <c r="I37" s="602"/>
    </row>
    <row r="38" s="4" customFormat="1" ht="15" customHeight="1" spans="1:9">
      <c r="A38" s="598">
        <v>28</v>
      </c>
      <c r="B38" s="599" t="s">
        <v>185</v>
      </c>
      <c r="C38" s="607"/>
      <c r="D38" s="601">
        <v>14536</v>
      </c>
      <c r="E38" s="602"/>
      <c r="F38" s="602"/>
      <c r="G38" s="605"/>
      <c r="H38" s="603"/>
      <c r="I38" s="602"/>
    </row>
    <row r="39" s="4" customFormat="1" ht="15" customHeight="1" spans="1:9">
      <c r="A39" s="598">
        <v>29</v>
      </c>
      <c r="B39" s="599" t="s">
        <v>186</v>
      </c>
      <c r="C39" s="607"/>
      <c r="D39" s="601"/>
      <c r="E39" s="602"/>
      <c r="F39" s="602"/>
      <c r="G39" s="605"/>
      <c r="H39" s="603"/>
      <c r="I39" s="602"/>
    </row>
    <row r="40" s="4" customFormat="1" ht="15" customHeight="1" spans="1:9">
      <c r="A40" s="598">
        <v>30</v>
      </c>
      <c r="B40" s="599" t="s">
        <v>187</v>
      </c>
      <c r="C40" s="607"/>
      <c r="D40" s="601"/>
      <c r="E40" s="602"/>
      <c r="F40" s="602"/>
      <c r="G40" s="605"/>
      <c r="H40" s="603"/>
      <c r="I40" s="602"/>
    </row>
    <row r="41" s="4" customFormat="1" ht="15" customHeight="1" spans="1:9">
      <c r="A41" s="598">
        <v>31</v>
      </c>
      <c r="B41" s="599" t="s">
        <v>188</v>
      </c>
      <c r="C41" s="607"/>
      <c r="D41" s="601"/>
      <c r="E41" s="602"/>
      <c r="F41" s="602"/>
      <c r="G41" s="605"/>
      <c r="H41" s="603"/>
      <c r="I41" s="602"/>
    </row>
    <row r="42" s="4" customFormat="1" ht="15" customHeight="1" spans="1:9">
      <c r="A42" s="598">
        <v>32</v>
      </c>
      <c r="B42" s="599" t="s">
        <v>189</v>
      </c>
      <c r="C42" s="607"/>
      <c r="D42" s="601"/>
      <c r="E42" s="602"/>
      <c r="F42" s="602"/>
      <c r="G42" s="605"/>
      <c r="H42" s="603"/>
      <c r="I42" s="602"/>
    </row>
    <row r="43" s="4" customFormat="1" ht="15" customHeight="1" spans="1:9">
      <c r="A43" s="598">
        <v>33</v>
      </c>
      <c r="B43" s="599" t="s">
        <v>190</v>
      </c>
      <c r="C43" s="607"/>
      <c r="D43" s="601"/>
      <c r="E43" s="602"/>
      <c r="F43" s="602"/>
      <c r="G43" s="605"/>
      <c r="H43" s="603"/>
      <c r="I43" s="602"/>
    </row>
    <row r="44" s="4" customFormat="1" ht="15" customHeight="1" spans="1:9">
      <c r="A44" s="598">
        <v>34</v>
      </c>
      <c r="B44" s="599" t="s">
        <v>191</v>
      </c>
      <c r="C44" s="607"/>
      <c r="D44" s="601">
        <v>9077.5</v>
      </c>
      <c r="E44" s="602"/>
      <c r="F44" s="602"/>
      <c r="G44" s="605"/>
      <c r="H44" s="603"/>
      <c r="I44" s="602"/>
    </row>
    <row r="45" s="4" customFormat="1" ht="15" customHeight="1" spans="1:9">
      <c r="A45" s="598">
        <v>35</v>
      </c>
      <c r="B45" s="599" t="s">
        <v>192</v>
      </c>
      <c r="C45" s="607"/>
      <c r="D45" s="601"/>
      <c r="E45" s="602"/>
      <c r="F45" s="602"/>
      <c r="G45" s="605"/>
      <c r="H45" s="603"/>
      <c r="I45" s="602"/>
    </row>
    <row r="46" s="4" customFormat="1" ht="15" customHeight="1" spans="1:9">
      <c r="A46" s="598">
        <v>36</v>
      </c>
      <c r="B46" s="599" t="s">
        <v>193</v>
      </c>
      <c r="C46" s="607"/>
      <c r="D46" s="601"/>
      <c r="E46" s="602"/>
      <c r="F46" s="602"/>
      <c r="G46" s="605"/>
      <c r="H46" s="603"/>
      <c r="I46" s="602"/>
    </row>
    <row r="47" s="4" customFormat="1" ht="15" customHeight="1" spans="1:9">
      <c r="A47" s="598">
        <v>37</v>
      </c>
      <c r="B47" s="599" t="s">
        <v>194</v>
      </c>
      <c r="C47" s="607"/>
      <c r="D47" s="601">
        <v>227806.37</v>
      </c>
      <c r="E47" s="602"/>
      <c r="F47" s="602"/>
      <c r="G47" s="605"/>
      <c r="H47" s="603"/>
      <c r="I47" s="602"/>
    </row>
    <row r="48" s="4" customFormat="1" ht="15" customHeight="1" spans="1:9">
      <c r="A48" s="598">
        <v>38</v>
      </c>
      <c r="B48" s="599" t="s">
        <v>195</v>
      </c>
      <c r="C48" s="607"/>
      <c r="D48" s="601"/>
      <c r="E48" s="602"/>
      <c r="F48" s="602"/>
      <c r="G48" s="605"/>
      <c r="H48" s="603"/>
      <c r="I48" s="602"/>
    </row>
    <row r="49" s="4" customFormat="1" ht="15" customHeight="1" spans="1:9">
      <c r="A49" s="598">
        <v>39</v>
      </c>
      <c r="B49" s="599" t="s">
        <v>196</v>
      </c>
      <c r="C49" s="607"/>
      <c r="D49" s="601"/>
      <c r="E49" s="602"/>
      <c r="F49" s="602"/>
      <c r="G49" s="605"/>
      <c r="H49" s="603"/>
      <c r="I49" s="602"/>
    </row>
    <row r="50" s="4" customFormat="1" ht="15" customHeight="1" spans="1:9">
      <c r="A50" s="598">
        <v>40</v>
      </c>
      <c r="B50" s="599" t="s">
        <v>197</v>
      </c>
      <c r="C50" s="607"/>
      <c r="D50" s="601"/>
      <c r="E50" s="602"/>
      <c r="F50" s="602"/>
      <c r="G50" s="605"/>
      <c r="H50" s="603"/>
      <c r="I50" s="602"/>
    </row>
    <row r="51" s="4" customFormat="1" ht="15" customHeight="1" spans="1:9">
      <c r="A51" s="598">
        <v>41</v>
      </c>
      <c r="B51" s="599" t="s">
        <v>198</v>
      </c>
      <c r="C51" s="607"/>
      <c r="D51" s="601"/>
      <c r="E51" s="602"/>
      <c r="F51" s="602"/>
      <c r="G51" s="605"/>
      <c r="H51" s="603"/>
      <c r="I51" s="602"/>
    </row>
    <row r="52" s="4" customFormat="1" ht="15" customHeight="1" spans="1:9">
      <c r="A52" s="598">
        <v>42</v>
      </c>
      <c r="B52" s="599" t="s">
        <v>199</v>
      </c>
      <c r="C52" s="607"/>
      <c r="D52" s="601"/>
      <c r="E52" s="602"/>
      <c r="F52" s="602"/>
      <c r="G52" s="605"/>
      <c r="H52" s="603"/>
      <c r="I52" s="602"/>
    </row>
    <row r="53" s="4" customFormat="1" ht="15" customHeight="1" spans="1:9">
      <c r="A53" s="598">
        <v>43</v>
      </c>
      <c r="B53" s="599" t="s">
        <v>200</v>
      </c>
      <c r="C53" s="607"/>
      <c r="D53" s="601"/>
      <c r="E53" s="602"/>
      <c r="F53" s="602"/>
      <c r="G53" s="605"/>
      <c r="H53" s="603"/>
      <c r="I53" s="602"/>
    </row>
    <row r="54" s="4" customFormat="1" ht="15" customHeight="1" spans="1:9">
      <c r="A54" s="598">
        <v>44</v>
      </c>
      <c r="B54" s="599" t="s">
        <v>201</v>
      </c>
      <c r="C54" s="607"/>
      <c r="D54" s="601"/>
      <c r="E54" s="602"/>
      <c r="F54" s="602"/>
      <c r="G54" s="605"/>
      <c r="H54" s="603"/>
      <c r="I54" s="602"/>
    </row>
    <row r="55" s="4" customFormat="1" ht="15" customHeight="1" spans="1:9">
      <c r="A55" s="598">
        <v>45</v>
      </c>
      <c r="B55" s="599" t="s">
        <v>202</v>
      </c>
      <c r="C55" s="607"/>
      <c r="D55" s="601"/>
      <c r="E55" s="602"/>
      <c r="F55" s="602"/>
      <c r="G55" s="605"/>
      <c r="H55" s="603"/>
      <c r="I55" s="602"/>
    </row>
    <row r="56" s="4" customFormat="1" ht="15" customHeight="1" spans="1:9">
      <c r="A56" s="598">
        <v>46</v>
      </c>
      <c r="B56" s="599" t="s">
        <v>203</v>
      </c>
      <c r="C56" s="608"/>
      <c r="D56" s="601"/>
      <c r="E56" s="602"/>
      <c r="F56" s="602"/>
      <c r="G56" s="605"/>
      <c r="H56" s="603"/>
      <c r="I56" s="602"/>
    </row>
    <row r="57" s="4" customFormat="1" ht="15" customHeight="1" spans="1:9">
      <c r="A57" s="598">
        <v>47</v>
      </c>
      <c r="B57" s="599" t="s">
        <v>204</v>
      </c>
      <c r="C57" s="607"/>
      <c r="D57" s="601">
        <v>14085</v>
      </c>
      <c r="E57" s="602"/>
      <c r="F57" s="602"/>
      <c r="G57" s="605"/>
      <c r="H57" s="603"/>
      <c r="I57" s="602"/>
    </row>
    <row r="58" s="4" customFormat="1" ht="15" customHeight="1" spans="1:9">
      <c r="A58" s="598">
        <v>48</v>
      </c>
      <c r="B58" s="599" t="s">
        <v>205</v>
      </c>
      <c r="C58" s="608"/>
      <c r="D58" s="601"/>
      <c r="E58" s="602"/>
      <c r="F58" s="602"/>
      <c r="G58" s="603"/>
      <c r="H58" s="603"/>
      <c r="I58" s="602"/>
    </row>
    <row r="59" s="4" customFormat="1" ht="15" customHeight="1" spans="1:9">
      <c r="A59" s="598">
        <v>49</v>
      </c>
      <c r="B59" s="599" t="s">
        <v>206</v>
      </c>
      <c r="C59" s="608"/>
      <c r="D59" s="601"/>
      <c r="E59" s="602"/>
      <c r="F59" s="602"/>
      <c r="G59" s="605"/>
      <c r="H59" s="603"/>
      <c r="I59" s="602"/>
    </row>
    <row r="60" s="4" customFormat="1" ht="15" customHeight="1" spans="1:9">
      <c r="A60" s="598">
        <v>50</v>
      </c>
      <c r="B60" s="599" t="s">
        <v>207</v>
      </c>
      <c r="C60" s="608"/>
      <c r="D60" s="601"/>
      <c r="E60" s="602"/>
      <c r="F60" s="602"/>
      <c r="G60" s="605"/>
      <c r="H60" s="603"/>
      <c r="I60" s="602"/>
    </row>
    <row r="61" s="4" customFormat="1" ht="15" customHeight="1" spans="1:9">
      <c r="A61" s="598">
        <v>51</v>
      </c>
      <c r="B61" s="599" t="s">
        <v>208</v>
      </c>
      <c r="C61" s="608"/>
      <c r="D61" s="601"/>
      <c r="E61" s="602"/>
      <c r="F61" s="602"/>
      <c r="G61" s="603"/>
      <c r="H61" s="603"/>
      <c r="I61" s="602"/>
    </row>
    <row r="62" s="4" customFormat="1" ht="15" customHeight="1" spans="1:9">
      <c r="A62" s="598">
        <v>52</v>
      </c>
      <c r="B62" s="599" t="s">
        <v>209</v>
      </c>
      <c r="C62" s="608"/>
      <c r="D62" s="601">
        <v>37071.33</v>
      </c>
      <c r="E62" s="602"/>
      <c r="F62" s="602"/>
      <c r="G62" s="603"/>
      <c r="H62" s="603"/>
      <c r="I62" s="602"/>
    </row>
    <row r="63" s="4" customFormat="1" ht="15" customHeight="1" spans="1:9">
      <c r="A63" s="598">
        <v>53</v>
      </c>
      <c r="B63" s="599" t="s">
        <v>210</v>
      </c>
      <c r="C63" s="607"/>
      <c r="D63" s="601"/>
      <c r="E63" s="602"/>
      <c r="F63" s="602"/>
      <c r="G63" s="603"/>
      <c r="H63" s="603"/>
      <c r="I63" s="602"/>
    </row>
    <row r="64" s="4" customFormat="1" ht="15" customHeight="1" spans="1:9">
      <c r="A64" s="598">
        <v>54</v>
      </c>
      <c r="B64" s="599" t="s">
        <v>211</v>
      </c>
      <c r="C64" s="608"/>
      <c r="D64" s="601">
        <v>268814.95</v>
      </c>
      <c r="E64" s="602"/>
      <c r="F64" s="602"/>
      <c r="G64" s="603"/>
      <c r="H64" s="603"/>
      <c r="I64" s="602"/>
    </row>
    <row r="65" s="4" customFormat="1" ht="15" customHeight="1" spans="1:9">
      <c r="A65" s="598">
        <v>55</v>
      </c>
      <c r="B65" s="599" t="s">
        <v>212</v>
      </c>
      <c r="C65" s="608"/>
      <c r="D65" s="601"/>
      <c r="E65" s="602"/>
      <c r="F65" s="602"/>
      <c r="G65" s="603"/>
      <c r="H65" s="603"/>
      <c r="I65" s="602"/>
    </row>
    <row r="66" s="4" customFormat="1" ht="15" customHeight="1" spans="1:9">
      <c r="A66" s="598">
        <v>56</v>
      </c>
      <c r="B66" s="599" t="s">
        <v>213</v>
      </c>
      <c r="C66" s="608"/>
      <c r="D66" s="601">
        <v>138100.9</v>
      </c>
      <c r="E66" s="602"/>
      <c r="F66" s="602"/>
      <c r="G66" s="603"/>
      <c r="H66" s="603"/>
      <c r="I66" s="602"/>
    </row>
    <row r="67" s="4" customFormat="1" ht="15" customHeight="1" spans="1:9">
      <c r="A67" s="598">
        <v>57</v>
      </c>
      <c r="B67" s="599" t="s">
        <v>214</v>
      </c>
      <c r="C67" s="607"/>
      <c r="D67" s="601"/>
      <c r="E67" s="602"/>
      <c r="F67" s="602"/>
      <c r="G67" s="603"/>
      <c r="H67" s="603"/>
      <c r="I67" s="602"/>
    </row>
    <row r="68" s="4" customFormat="1" ht="15" customHeight="1" spans="1:9">
      <c r="A68" s="598">
        <v>58</v>
      </c>
      <c r="B68" s="599" t="s">
        <v>215</v>
      </c>
      <c r="C68" s="607"/>
      <c r="D68" s="601"/>
      <c r="E68" s="602"/>
      <c r="F68" s="602"/>
      <c r="G68" s="603"/>
      <c r="H68" s="603"/>
      <c r="I68" s="602"/>
    </row>
    <row r="69" s="4" customFormat="1" ht="15" customHeight="1" spans="1:9">
      <c r="A69" s="598">
        <v>59</v>
      </c>
      <c r="B69" s="599" t="s">
        <v>216</v>
      </c>
      <c r="C69" s="608"/>
      <c r="D69" s="601">
        <v>20123.28</v>
      </c>
      <c r="E69" s="602"/>
      <c r="F69" s="602"/>
      <c r="G69" s="603"/>
      <c r="H69" s="603"/>
      <c r="I69" s="602"/>
    </row>
    <row r="70" s="4" customFormat="1" ht="15" customHeight="1" spans="1:9">
      <c r="A70" s="598">
        <v>60</v>
      </c>
      <c r="B70" s="599" t="s">
        <v>217</v>
      </c>
      <c r="C70" s="608"/>
      <c r="D70" s="601"/>
      <c r="E70" s="602"/>
      <c r="F70" s="602"/>
      <c r="G70" s="603"/>
      <c r="H70" s="603"/>
      <c r="I70" s="602"/>
    </row>
    <row r="71" s="4" customFormat="1" ht="15" customHeight="1" spans="1:9">
      <c r="A71" s="598">
        <v>61</v>
      </c>
      <c r="B71" s="599" t="s">
        <v>218</v>
      </c>
      <c r="C71" s="608"/>
      <c r="D71" s="601"/>
      <c r="E71" s="602"/>
      <c r="F71" s="602"/>
      <c r="G71" s="606"/>
      <c r="H71" s="603"/>
      <c r="I71" s="602"/>
    </row>
    <row r="72" s="4" customFormat="1" ht="15" customHeight="1" spans="1:9">
      <c r="A72" s="598">
        <v>62</v>
      </c>
      <c r="B72" s="599" t="s">
        <v>219</v>
      </c>
      <c r="C72" s="608"/>
      <c r="D72" s="601"/>
      <c r="E72" s="602"/>
      <c r="F72" s="602"/>
      <c r="G72" s="606"/>
      <c r="H72" s="603"/>
      <c r="I72" s="602"/>
    </row>
    <row r="73" s="4" customFormat="1" ht="15" customHeight="1" spans="1:9">
      <c r="A73" s="598">
        <v>63</v>
      </c>
      <c r="B73" s="599" t="s">
        <v>220</v>
      </c>
      <c r="C73" s="608"/>
      <c r="D73" s="601"/>
      <c r="E73" s="602"/>
      <c r="F73" s="602"/>
      <c r="G73" s="606"/>
      <c r="H73" s="603"/>
      <c r="I73" s="602"/>
    </row>
    <row r="74" s="4" customFormat="1" ht="15" customHeight="1" spans="1:9">
      <c r="A74" s="598">
        <v>64</v>
      </c>
      <c r="B74" s="599" t="s">
        <v>221</v>
      </c>
      <c r="C74" s="608"/>
      <c r="D74" s="601"/>
      <c r="E74" s="602"/>
      <c r="F74" s="602"/>
      <c r="G74" s="606"/>
      <c r="H74" s="603"/>
      <c r="I74" s="602"/>
    </row>
    <row r="75" s="4" customFormat="1" ht="15" customHeight="1" spans="1:9">
      <c r="A75" s="598">
        <v>65</v>
      </c>
      <c r="B75" s="599" t="s">
        <v>222</v>
      </c>
      <c r="C75" s="607"/>
      <c r="D75" s="601">
        <v>36543.34</v>
      </c>
      <c r="E75" s="602"/>
      <c r="F75" s="602"/>
      <c r="G75" s="603"/>
      <c r="H75" s="603"/>
      <c r="I75" s="602"/>
    </row>
    <row r="76" s="4" customFormat="1" ht="15" customHeight="1" spans="1:9">
      <c r="A76" s="598">
        <v>66</v>
      </c>
      <c r="B76" s="599" t="s">
        <v>223</v>
      </c>
      <c r="C76" s="609"/>
      <c r="D76" s="601">
        <v>542174.19</v>
      </c>
      <c r="E76" s="602"/>
      <c r="F76" s="602"/>
      <c r="G76" s="603"/>
      <c r="H76" s="603"/>
      <c r="I76" s="602"/>
    </row>
    <row r="77" s="4" customFormat="1" ht="15" customHeight="1" spans="1:9">
      <c r="A77" s="598">
        <v>67</v>
      </c>
      <c r="B77" s="599" t="s">
        <v>224</v>
      </c>
      <c r="C77" s="609"/>
      <c r="D77" s="601">
        <v>17778.12</v>
      </c>
      <c r="E77" s="602"/>
      <c r="F77" s="602"/>
      <c r="G77" s="603"/>
      <c r="H77" s="603"/>
      <c r="I77" s="602"/>
    </row>
    <row r="78" s="4" customFormat="1" ht="15" customHeight="1" spans="1:9">
      <c r="A78" s="598">
        <v>68</v>
      </c>
      <c r="B78" s="599" t="s">
        <v>225</v>
      </c>
      <c r="C78" s="607"/>
      <c r="D78" s="601"/>
      <c r="E78" s="602"/>
      <c r="F78" s="602"/>
      <c r="G78" s="603"/>
      <c r="H78" s="603"/>
      <c r="I78" s="602"/>
    </row>
    <row r="79" s="4" customFormat="1" ht="15" customHeight="1" spans="1:9">
      <c r="A79" s="598">
        <v>69</v>
      </c>
      <c r="B79" s="599" t="s">
        <v>226</v>
      </c>
      <c r="C79" s="610"/>
      <c r="D79" s="601"/>
      <c r="E79" s="602"/>
      <c r="F79" s="602"/>
      <c r="G79" s="603"/>
      <c r="H79" s="603"/>
      <c r="I79" s="602"/>
    </row>
    <row r="80" s="4" customFormat="1" ht="15" customHeight="1" spans="1:9">
      <c r="A80" s="598">
        <v>70</v>
      </c>
      <c r="B80" s="599" t="s">
        <v>227</v>
      </c>
      <c r="C80" s="608"/>
      <c r="D80" s="601">
        <v>17830</v>
      </c>
      <c r="E80" s="602"/>
      <c r="F80" s="602"/>
      <c r="G80" s="603"/>
      <c r="H80" s="603"/>
      <c r="I80" s="602"/>
    </row>
    <row r="81" s="4" customFormat="1" ht="15" customHeight="1" spans="1:9">
      <c r="A81" s="598">
        <v>71</v>
      </c>
      <c r="B81" s="599" t="s">
        <v>228</v>
      </c>
      <c r="C81" s="608"/>
      <c r="D81" s="601">
        <v>1091</v>
      </c>
      <c r="E81" s="602"/>
      <c r="F81" s="602"/>
      <c r="G81" s="603"/>
      <c r="H81" s="603"/>
      <c r="I81" s="602"/>
    </row>
    <row r="82" s="4" customFormat="1" ht="15" customHeight="1" spans="1:9">
      <c r="A82" s="598">
        <v>72</v>
      </c>
      <c r="B82" s="599" t="s">
        <v>229</v>
      </c>
      <c r="C82" s="608"/>
      <c r="D82" s="601">
        <v>1699.07</v>
      </c>
      <c r="E82" s="602"/>
      <c r="F82" s="602"/>
      <c r="G82" s="605"/>
      <c r="H82" s="603"/>
      <c r="I82" s="602"/>
    </row>
    <row r="83" s="4" customFormat="1" ht="15" customHeight="1" spans="1:9">
      <c r="A83" s="598">
        <v>73</v>
      </c>
      <c r="B83" s="599" t="s">
        <v>230</v>
      </c>
      <c r="C83" s="607"/>
      <c r="D83" s="601">
        <v>1435.13</v>
      </c>
      <c r="E83" s="602"/>
      <c r="F83" s="602"/>
      <c r="G83" s="605"/>
      <c r="H83" s="603"/>
      <c r="I83" s="602"/>
    </row>
    <row r="84" s="4" customFormat="1" ht="15" customHeight="1" spans="1:9">
      <c r="A84" s="598">
        <v>74</v>
      </c>
      <c r="B84" s="599" t="s">
        <v>231</v>
      </c>
      <c r="C84" s="607"/>
      <c r="D84" s="601"/>
      <c r="E84" s="602"/>
      <c r="F84" s="602"/>
      <c r="G84" s="605"/>
      <c r="H84" s="603"/>
      <c r="I84" s="602"/>
    </row>
    <row r="85" s="4" customFormat="1" ht="15" customHeight="1" spans="1:9">
      <c r="A85" s="598">
        <v>75</v>
      </c>
      <c r="B85" s="599" t="s">
        <v>232</v>
      </c>
      <c r="C85" s="609"/>
      <c r="D85" s="601"/>
      <c r="E85" s="602"/>
      <c r="F85" s="602"/>
      <c r="G85" s="605"/>
      <c r="H85" s="603"/>
      <c r="I85" s="602"/>
    </row>
    <row r="86" s="4" customFormat="1" ht="15" customHeight="1" spans="1:9">
      <c r="A86" s="598">
        <v>76</v>
      </c>
      <c r="B86" s="599" t="s">
        <v>233</v>
      </c>
      <c r="C86" s="607"/>
      <c r="D86" s="601"/>
      <c r="E86" s="602"/>
      <c r="F86" s="602"/>
      <c r="G86" s="605"/>
      <c r="H86" s="603"/>
      <c r="I86" s="602"/>
    </row>
    <row r="87" s="4" customFormat="1" ht="15" customHeight="1" spans="1:9">
      <c r="A87" s="598">
        <v>77</v>
      </c>
      <c r="B87" s="599" t="s">
        <v>234</v>
      </c>
      <c r="C87" s="608"/>
      <c r="D87" s="601">
        <v>111634.84</v>
      </c>
      <c r="E87" s="602"/>
      <c r="F87" s="602"/>
      <c r="G87" s="605"/>
      <c r="H87" s="603"/>
      <c r="I87" s="602"/>
    </row>
    <row r="88" s="4" customFormat="1" ht="15" customHeight="1" spans="1:9">
      <c r="A88" s="598">
        <v>78</v>
      </c>
      <c r="B88" s="599" t="s">
        <v>235</v>
      </c>
      <c r="C88" s="607"/>
      <c r="D88" s="601">
        <v>653.2</v>
      </c>
      <c r="E88" s="602"/>
      <c r="F88" s="602"/>
      <c r="G88" s="605"/>
      <c r="H88" s="603"/>
      <c r="I88" s="602"/>
    </row>
    <row r="89" s="4" customFormat="1" ht="15" customHeight="1" spans="1:9">
      <c r="A89" s="598">
        <v>79</v>
      </c>
      <c r="B89" s="599" t="s">
        <v>236</v>
      </c>
      <c r="C89" s="608"/>
      <c r="D89" s="601">
        <v>14308.5</v>
      </c>
      <c r="E89" s="602"/>
      <c r="F89" s="602"/>
      <c r="G89" s="605"/>
      <c r="H89" s="603"/>
      <c r="I89" s="602"/>
    </row>
    <row r="90" s="4" customFormat="1" ht="15" customHeight="1" spans="1:9">
      <c r="A90" s="598">
        <v>80</v>
      </c>
      <c r="B90" s="599" t="s">
        <v>237</v>
      </c>
      <c r="C90" s="607"/>
      <c r="D90" s="601"/>
      <c r="E90" s="602"/>
      <c r="F90" s="602"/>
      <c r="G90" s="606"/>
      <c r="H90" s="603"/>
      <c r="I90" s="602"/>
    </row>
    <row r="91" s="4" customFormat="1" ht="15" customHeight="1" spans="1:9">
      <c r="A91" s="598">
        <v>81</v>
      </c>
      <c r="B91" s="599" t="s">
        <v>238</v>
      </c>
      <c r="C91" s="607"/>
      <c r="D91" s="601"/>
      <c r="E91" s="602"/>
      <c r="F91" s="602"/>
      <c r="G91" s="606"/>
      <c r="H91" s="603"/>
      <c r="I91" s="602"/>
    </row>
    <row r="92" s="4" customFormat="1" ht="15" customHeight="1" spans="1:9">
      <c r="A92" s="598">
        <v>82</v>
      </c>
      <c r="B92" s="599" t="s">
        <v>239</v>
      </c>
      <c r="C92" s="607"/>
      <c r="D92" s="601">
        <v>3420</v>
      </c>
      <c r="E92" s="602"/>
      <c r="F92" s="602"/>
      <c r="G92" s="606"/>
      <c r="H92" s="603"/>
      <c r="I92" s="602"/>
    </row>
    <row r="93" s="4" customFormat="1" ht="15" customHeight="1" spans="1:9">
      <c r="A93" s="598">
        <v>83</v>
      </c>
      <c r="B93" s="599" t="s">
        <v>240</v>
      </c>
      <c r="C93" s="607"/>
      <c r="D93" s="601">
        <v>1080.86</v>
      </c>
      <c r="E93" s="602"/>
      <c r="F93" s="602"/>
      <c r="G93" s="606"/>
      <c r="H93" s="603"/>
      <c r="I93" s="602"/>
    </row>
    <row r="94" s="4" customFormat="1" ht="15" customHeight="1" spans="1:9">
      <c r="A94" s="598">
        <v>84</v>
      </c>
      <c r="B94" s="599" t="s">
        <v>241</v>
      </c>
      <c r="C94" s="608"/>
      <c r="D94" s="601"/>
      <c r="E94" s="602"/>
      <c r="F94" s="602"/>
      <c r="G94" s="606"/>
      <c r="H94" s="603"/>
      <c r="I94" s="602"/>
    </row>
    <row r="95" s="4" customFormat="1" ht="15" customHeight="1" spans="1:9">
      <c r="A95" s="598">
        <v>85</v>
      </c>
      <c r="B95" s="599" t="s">
        <v>242</v>
      </c>
      <c r="C95" s="608"/>
      <c r="D95" s="601"/>
      <c r="E95" s="602"/>
      <c r="F95" s="602"/>
      <c r="G95" s="605"/>
      <c r="H95" s="603"/>
      <c r="I95" s="602"/>
    </row>
    <row r="96" s="4" customFormat="1" ht="15" customHeight="1" spans="1:9">
      <c r="A96" s="598">
        <v>86</v>
      </c>
      <c r="B96" s="599" t="s">
        <v>243</v>
      </c>
      <c r="C96" s="608"/>
      <c r="D96" s="601">
        <v>1600</v>
      </c>
      <c r="E96" s="602"/>
      <c r="F96" s="602"/>
      <c r="G96" s="605"/>
      <c r="H96" s="603"/>
      <c r="I96" s="602"/>
    </row>
    <row r="97" s="4" customFormat="1" ht="15" customHeight="1" spans="1:9">
      <c r="A97" s="598">
        <v>87</v>
      </c>
      <c r="B97" s="599" t="s">
        <v>244</v>
      </c>
      <c r="C97" s="608"/>
      <c r="D97" s="601">
        <v>15117.35</v>
      </c>
      <c r="E97" s="602"/>
      <c r="F97" s="602"/>
      <c r="G97" s="605"/>
      <c r="H97" s="603"/>
      <c r="I97" s="602"/>
    </row>
    <row r="98" s="4" customFormat="1" ht="15" customHeight="1" spans="1:9">
      <c r="A98" s="598">
        <v>88</v>
      </c>
      <c r="B98" s="599" t="s">
        <v>245</v>
      </c>
      <c r="C98" s="609"/>
      <c r="D98" s="601"/>
      <c r="E98" s="602"/>
      <c r="F98" s="602"/>
      <c r="G98" s="605"/>
      <c r="H98" s="603"/>
      <c r="I98" s="602"/>
    </row>
    <row r="99" s="4" customFormat="1" ht="15" customHeight="1" spans="1:9">
      <c r="A99" s="598">
        <v>89</v>
      </c>
      <c r="B99" s="599" t="s">
        <v>246</v>
      </c>
      <c r="C99" s="607"/>
      <c r="D99" s="601"/>
      <c r="E99" s="602"/>
      <c r="F99" s="602"/>
      <c r="G99" s="605"/>
      <c r="H99" s="603"/>
      <c r="I99" s="602"/>
    </row>
    <row r="100" s="4" customFormat="1" ht="15" customHeight="1" spans="1:9">
      <c r="A100" s="598">
        <v>90</v>
      </c>
      <c r="B100" s="599" t="s">
        <v>247</v>
      </c>
      <c r="C100" s="607"/>
      <c r="D100" s="601"/>
      <c r="E100" s="602"/>
      <c r="F100" s="602"/>
      <c r="G100" s="605"/>
      <c r="H100" s="603"/>
      <c r="I100" s="602"/>
    </row>
    <row r="101" s="4" customFormat="1" ht="15" customHeight="1" spans="1:9">
      <c r="A101" s="598">
        <v>91</v>
      </c>
      <c r="B101" s="599" t="s">
        <v>248</v>
      </c>
      <c r="C101" s="608"/>
      <c r="D101" s="601"/>
      <c r="E101" s="602"/>
      <c r="F101" s="602"/>
      <c r="G101" s="603"/>
      <c r="H101" s="603"/>
      <c r="I101" s="602"/>
    </row>
    <row r="102" s="4" customFormat="1" ht="15" customHeight="1" spans="1:9">
      <c r="A102" s="598">
        <v>92</v>
      </c>
      <c r="B102" s="599" t="s">
        <v>249</v>
      </c>
      <c r="C102" s="608"/>
      <c r="D102" s="601"/>
      <c r="E102" s="602"/>
      <c r="F102" s="602"/>
      <c r="G102" s="606"/>
      <c r="H102" s="603"/>
      <c r="I102" s="602"/>
    </row>
    <row r="103" s="4" customFormat="1" ht="15" customHeight="1" spans="1:9">
      <c r="A103" s="598">
        <v>93</v>
      </c>
      <c r="B103" s="599" t="s">
        <v>250</v>
      </c>
      <c r="C103" s="608"/>
      <c r="D103" s="601">
        <v>3391</v>
      </c>
      <c r="E103" s="602"/>
      <c r="F103" s="602"/>
      <c r="G103" s="606"/>
      <c r="H103" s="603"/>
      <c r="I103" s="602"/>
    </row>
    <row r="104" s="4" customFormat="1" ht="15" customHeight="1" spans="1:9">
      <c r="A104" s="598">
        <v>94</v>
      </c>
      <c r="B104" s="599" t="s">
        <v>251</v>
      </c>
      <c r="C104" s="607"/>
      <c r="D104" s="601">
        <v>15397.33</v>
      </c>
      <c r="E104" s="602"/>
      <c r="F104" s="602"/>
      <c r="G104" s="606"/>
      <c r="H104" s="603"/>
      <c r="I104" s="602"/>
    </row>
    <row r="105" s="4" customFormat="1" ht="15" customHeight="1" spans="1:9">
      <c r="A105" s="598">
        <v>95</v>
      </c>
      <c r="B105" s="599" t="s">
        <v>252</v>
      </c>
      <c r="C105" s="607"/>
      <c r="D105" s="601">
        <v>63679.78</v>
      </c>
      <c r="E105" s="602"/>
      <c r="F105" s="602"/>
      <c r="G105" s="606"/>
      <c r="H105" s="603"/>
      <c r="I105" s="602"/>
    </row>
    <row r="106" s="4" customFormat="1" ht="15" customHeight="1" spans="1:9">
      <c r="A106" s="598">
        <v>96</v>
      </c>
      <c r="B106" s="599" t="s">
        <v>253</v>
      </c>
      <c r="C106" s="608"/>
      <c r="D106" s="601"/>
      <c r="E106" s="602"/>
      <c r="F106" s="602"/>
      <c r="G106" s="606"/>
      <c r="H106" s="603"/>
      <c r="I106" s="602"/>
    </row>
    <row r="107" s="4" customFormat="1" ht="15" customHeight="1" spans="1:9">
      <c r="A107" s="598">
        <v>97</v>
      </c>
      <c r="B107" s="599" t="s">
        <v>254</v>
      </c>
      <c r="C107" s="608"/>
      <c r="D107" s="601"/>
      <c r="E107" s="602"/>
      <c r="F107" s="602"/>
      <c r="G107" s="606"/>
      <c r="H107" s="603"/>
      <c r="I107" s="602"/>
    </row>
    <row r="108" s="4" customFormat="1" ht="15" customHeight="1" spans="1:9">
      <c r="A108" s="598">
        <v>98</v>
      </c>
      <c r="B108" s="599" t="s">
        <v>255</v>
      </c>
      <c r="C108" s="608"/>
      <c r="D108" s="601">
        <v>4000</v>
      </c>
      <c r="E108" s="602"/>
      <c r="F108" s="602"/>
      <c r="G108" s="603"/>
      <c r="H108" s="603"/>
      <c r="I108" s="602"/>
    </row>
    <row r="109" s="4" customFormat="1" ht="15" customHeight="1" spans="1:9">
      <c r="A109" s="598">
        <v>99</v>
      </c>
      <c r="B109" s="599" t="s">
        <v>256</v>
      </c>
      <c r="C109" s="608"/>
      <c r="D109" s="601"/>
      <c r="E109" s="602"/>
      <c r="F109" s="602"/>
      <c r="G109" s="603"/>
      <c r="H109" s="603"/>
      <c r="I109" s="602"/>
    </row>
    <row r="110" s="4" customFormat="1" ht="15" customHeight="1" spans="1:9">
      <c r="A110" s="598">
        <v>100</v>
      </c>
      <c r="B110" s="599" t="s">
        <v>257</v>
      </c>
      <c r="C110" s="608"/>
      <c r="D110" s="601"/>
      <c r="E110" s="602"/>
      <c r="F110" s="602"/>
      <c r="G110" s="603"/>
      <c r="H110" s="603"/>
      <c r="I110" s="602"/>
    </row>
    <row r="111" s="4" customFormat="1" ht="15" customHeight="1" spans="1:9">
      <c r="A111" s="598">
        <v>101</v>
      </c>
      <c r="B111" s="599" t="s">
        <v>258</v>
      </c>
      <c r="C111" s="608"/>
      <c r="D111" s="601"/>
      <c r="E111" s="602"/>
      <c r="F111" s="602"/>
      <c r="G111" s="603"/>
      <c r="H111" s="603"/>
      <c r="I111" s="602"/>
    </row>
    <row r="112" s="4" customFormat="1" ht="15" customHeight="1" spans="1:9">
      <c r="A112" s="598">
        <v>102</v>
      </c>
      <c r="B112" s="599" t="s">
        <v>259</v>
      </c>
      <c r="C112" s="607"/>
      <c r="D112" s="601">
        <v>2070</v>
      </c>
      <c r="E112" s="602"/>
      <c r="F112" s="602"/>
      <c r="G112" s="603"/>
      <c r="H112" s="603"/>
      <c r="I112" s="602"/>
    </row>
    <row r="113" s="4" customFormat="1" ht="15" customHeight="1" spans="1:9">
      <c r="A113" s="598">
        <v>103</v>
      </c>
      <c r="B113" s="599" t="s">
        <v>260</v>
      </c>
      <c r="C113" s="608"/>
      <c r="D113" s="601"/>
      <c r="E113" s="602"/>
      <c r="F113" s="602"/>
      <c r="G113" s="603"/>
      <c r="H113" s="603"/>
      <c r="I113" s="602"/>
    </row>
    <row r="114" s="4" customFormat="1" ht="15" customHeight="1" spans="1:9">
      <c r="A114" s="598">
        <v>104</v>
      </c>
      <c r="B114" s="599" t="s">
        <v>261</v>
      </c>
      <c r="C114" s="607"/>
      <c r="D114" s="601"/>
      <c r="E114" s="602"/>
      <c r="F114" s="602"/>
      <c r="G114" s="603"/>
      <c r="H114" s="603"/>
      <c r="I114" s="602"/>
    </row>
    <row r="115" s="4" customFormat="1" ht="15" customHeight="1" spans="1:9">
      <c r="A115" s="598">
        <v>105</v>
      </c>
      <c r="B115" s="599" t="s">
        <v>262</v>
      </c>
      <c r="C115" s="608"/>
      <c r="D115" s="601"/>
      <c r="E115" s="602"/>
      <c r="F115" s="602"/>
      <c r="G115" s="603"/>
      <c r="H115" s="603"/>
      <c r="I115" s="602"/>
    </row>
    <row r="116" s="4" customFormat="1" ht="15" customHeight="1" spans="1:9">
      <c r="A116" s="598">
        <v>106</v>
      </c>
      <c r="B116" s="599" t="s">
        <v>263</v>
      </c>
      <c r="C116" s="608"/>
      <c r="D116" s="601"/>
      <c r="E116" s="602"/>
      <c r="F116" s="602"/>
      <c r="G116" s="603"/>
      <c r="H116" s="603"/>
      <c r="I116" s="602"/>
    </row>
    <row r="117" s="4" customFormat="1" ht="15" customHeight="1" spans="1:9">
      <c r="A117" s="598">
        <v>107</v>
      </c>
      <c r="B117" s="599" t="s">
        <v>264</v>
      </c>
      <c r="C117" s="608"/>
      <c r="D117" s="601"/>
      <c r="E117" s="602"/>
      <c r="F117" s="602"/>
      <c r="G117" s="603"/>
      <c r="H117" s="603"/>
      <c r="I117" s="602"/>
    </row>
    <row r="118" s="4" customFormat="1" ht="15" customHeight="1" spans="1:9">
      <c r="A118" s="598">
        <v>108</v>
      </c>
      <c r="B118" s="599" t="s">
        <v>265</v>
      </c>
      <c r="C118" s="608"/>
      <c r="D118" s="601"/>
      <c r="E118" s="602"/>
      <c r="F118" s="602"/>
      <c r="G118" s="602"/>
      <c r="H118" s="603"/>
      <c r="I118" s="602"/>
    </row>
    <row r="119" s="4" customFormat="1" ht="15" customHeight="1" spans="1:9">
      <c r="A119" s="598">
        <v>109</v>
      </c>
      <c r="B119" s="599" t="s">
        <v>266</v>
      </c>
      <c r="C119" s="608"/>
      <c r="D119" s="601">
        <v>2110</v>
      </c>
      <c r="E119" s="602"/>
      <c r="F119" s="602"/>
      <c r="G119" s="602"/>
      <c r="H119" s="603"/>
      <c r="I119" s="602"/>
    </row>
    <row r="120" s="4" customFormat="1" ht="15" customHeight="1" spans="1:9">
      <c r="A120" s="598">
        <v>110</v>
      </c>
      <c r="B120" s="599" t="s">
        <v>267</v>
      </c>
      <c r="C120" s="608"/>
      <c r="D120" s="601"/>
      <c r="E120" s="602"/>
      <c r="F120" s="602"/>
      <c r="G120" s="602"/>
      <c r="H120" s="603"/>
      <c r="I120" s="602"/>
    </row>
    <row r="121" s="4" customFormat="1" ht="15" customHeight="1" spans="1:9">
      <c r="A121" s="598">
        <v>111</v>
      </c>
      <c r="B121" s="599" t="s">
        <v>268</v>
      </c>
      <c r="C121" s="608"/>
      <c r="D121" s="601"/>
      <c r="E121" s="602"/>
      <c r="F121" s="602"/>
      <c r="G121" s="602"/>
      <c r="H121" s="603"/>
      <c r="I121" s="602"/>
    </row>
    <row r="122" s="4" customFormat="1" ht="15" customHeight="1" spans="1:9">
      <c r="A122" s="598">
        <v>112</v>
      </c>
      <c r="B122" s="599" t="s">
        <v>269</v>
      </c>
      <c r="C122" s="608"/>
      <c r="D122" s="601"/>
      <c r="E122" s="602"/>
      <c r="F122" s="602"/>
      <c r="G122" s="602"/>
      <c r="H122" s="603"/>
      <c r="I122" s="602"/>
    </row>
    <row r="123" s="4" customFormat="1" ht="15" customHeight="1" spans="1:9">
      <c r="A123" s="598">
        <v>113</v>
      </c>
      <c r="B123" s="599" t="s">
        <v>270</v>
      </c>
      <c r="C123" s="608"/>
      <c r="D123" s="601"/>
      <c r="E123" s="602"/>
      <c r="F123" s="602"/>
      <c r="G123" s="602"/>
      <c r="H123" s="603"/>
      <c r="I123" s="602"/>
    </row>
    <row r="124" s="4" customFormat="1" ht="15" customHeight="1" spans="1:9">
      <c r="A124" s="598">
        <v>114</v>
      </c>
      <c r="B124" s="599" t="s">
        <v>271</v>
      </c>
      <c r="C124" s="607"/>
      <c r="D124" s="601">
        <v>20287</v>
      </c>
      <c r="E124" s="602"/>
      <c r="F124" s="602"/>
      <c r="G124" s="602"/>
      <c r="H124" s="603"/>
      <c r="I124" s="602"/>
    </row>
    <row r="125" s="4" customFormat="1" ht="15" customHeight="1" spans="1:9">
      <c r="A125" s="598">
        <v>115</v>
      </c>
      <c r="B125" s="599" t="s">
        <v>272</v>
      </c>
      <c r="C125" s="608"/>
      <c r="D125" s="601"/>
      <c r="E125" s="602"/>
      <c r="F125" s="602"/>
      <c r="G125" s="602"/>
      <c r="H125" s="603"/>
      <c r="I125" s="602"/>
    </row>
    <row r="126" s="4" customFormat="1" ht="15" customHeight="1" spans="1:9">
      <c r="A126" s="598">
        <v>116</v>
      </c>
      <c r="B126" s="599" t="s">
        <v>273</v>
      </c>
      <c r="C126" s="608"/>
      <c r="D126" s="601"/>
      <c r="E126" s="602"/>
      <c r="F126" s="602"/>
      <c r="G126" s="602"/>
      <c r="H126" s="603"/>
      <c r="I126" s="602"/>
    </row>
    <row r="127" s="4" customFormat="1" ht="15" customHeight="1" spans="1:9">
      <c r="A127" s="598">
        <v>117</v>
      </c>
      <c r="B127" s="599" t="s">
        <v>274</v>
      </c>
      <c r="C127" s="608"/>
      <c r="D127" s="601"/>
      <c r="E127" s="602"/>
      <c r="F127" s="602"/>
      <c r="G127" s="602"/>
      <c r="H127" s="603"/>
      <c r="I127" s="602"/>
    </row>
    <row r="128" s="4" customFormat="1" ht="15" customHeight="1" spans="1:9">
      <c r="A128" s="598">
        <v>118</v>
      </c>
      <c r="B128" s="599" t="s">
        <v>275</v>
      </c>
      <c r="C128" s="608"/>
      <c r="D128" s="601"/>
      <c r="E128" s="602"/>
      <c r="F128" s="602"/>
      <c r="G128" s="602"/>
      <c r="H128" s="603"/>
      <c r="I128" s="602"/>
    </row>
    <row r="129" s="4" customFormat="1" ht="15" customHeight="1" spans="1:9">
      <c r="A129" s="598">
        <v>119</v>
      </c>
      <c r="B129" s="599" t="s">
        <v>276</v>
      </c>
      <c r="C129" s="607"/>
      <c r="D129" s="601">
        <v>22892.5</v>
      </c>
      <c r="E129" s="602"/>
      <c r="F129" s="602"/>
      <c r="G129" s="602"/>
      <c r="H129" s="603"/>
      <c r="I129" s="602"/>
    </row>
    <row r="130" s="4" customFormat="1" ht="15" customHeight="1" spans="1:9">
      <c r="A130" s="598">
        <v>120</v>
      </c>
      <c r="B130" s="599" t="s">
        <v>277</v>
      </c>
      <c r="C130" s="608"/>
      <c r="D130" s="601"/>
      <c r="E130" s="602"/>
      <c r="F130" s="602"/>
      <c r="G130" s="602"/>
      <c r="H130" s="603"/>
      <c r="I130" s="602"/>
    </row>
    <row r="131" s="4" customFormat="1" ht="15" customHeight="1" spans="1:9">
      <c r="A131" s="598">
        <v>121</v>
      </c>
      <c r="B131" s="599" t="s">
        <v>278</v>
      </c>
      <c r="C131" s="608"/>
      <c r="D131" s="601">
        <v>62754</v>
      </c>
      <c r="E131" s="602"/>
      <c r="F131" s="602"/>
      <c r="G131" s="602"/>
      <c r="H131" s="603"/>
      <c r="I131" s="602"/>
    </row>
    <row r="132" s="4" customFormat="1" ht="15" customHeight="1" spans="1:9">
      <c r="A132" s="598">
        <v>122</v>
      </c>
      <c r="B132" s="599" t="s">
        <v>279</v>
      </c>
      <c r="C132" s="608"/>
      <c r="D132" s="601">
        <v>3000</v>
      </c>
      <c r="E132" s="602"/>
      <c r="F132" s="602"/>
      <c r="G132" s="602"/>
      <c r="H132" s="603"/>
      <c r="I132" s="602"/>
    </row>
    <row r="133" s="4" customFormat="1" ht="15" customHeight="1" spans="1:9">
      <c r="A133" s="598">
        <v>123</v>
      </c>
      <c r="B133" s="599" t="s">
        <v>280</v>
      </c>
      <c r="C133" s="608"/>
      <c r="D133" s="601"/>
      <c r="E133" s="602"/>
      <c r="F133" s="602"/>
      <c r="G133" s="602"/>
      <c r="H133" s="603"/>
      <c r="I133" s="602"/>
    </row>
    <row r="134" s="4" customFormat="1" ht="15" customHeight="1" spans="1:9">
      <c r="A134" s="598">
        <v>124</v>
      </c>
      <c r="B134" s="599" t="s">
        <v>281</v>
      </c>
      <c r="C134" s="607"/>
      <c r="D134" s="601">
        <v>1997.71</v>
      </c>
      <c r="E134" s="602"/>
      <c r="F134" s="602"/>
      <c r="G134" s="602"/>
      <c r="H134" s="603"/>
      <c r="I134" s="602"/>
    </row>
    <row r="135" s="4" customFormat="1" ht="15" customHeight="1" spans="1:9">
      <c r="A135" s="598">
        <v>125</v>
      </c>
      <c r="B135" s="599" t="s">
        <v>282</v>
      </c>
      <c r="C135" s="607"/>
      <c r="D135" s="601">
        <v>165011.16</v>
      </c>
      <c r="E135" s="602"/>
      <c r="F135" s="602"/>
      <c r="G135" s="602"/>
      <c r="H135" s="603"/>
      <c r="I135" s="602"/>
    </row>
    <row r="136" s="4" customFormat="1" ht="15" customHeight="1" spans="1:9">
      <c r="A136" s="598">
        <v>126</v>
      </c>
      <c r="B136" s="599" t="s">
        <v>283</v>
      </c>
      <c r="C136" s="607"/>
      <c r="D136" s="601"/>
      <c r="E136" s="602"/>
      <c r="F136" s="602"/>
      <c r="G136" s="602"/>
      <c r="H136" s="603"/>
      <c r="I136" s="602"/>
    </row>
    <row r="137" s="4" customFormat="1" ht="15" customHeight="1" spans="1:9">
      <c r="A137" s="598">
        <v>127</v>
      </c>
      <c r="B137" s="599" t="s">
        <v>284</v>
      </c>
      <c r="C137" s="607"/>
      <c r="D137" s="601"/>
      <c r="E137" s="602"/>
      <c r="F137" s="602"/>
      <c r="G137" s="602"/>
      <c r="H137" s="603"/>
      <c r="I137" s="602"/>
    </row>
    <row r="138" s="4" customFormat="1" ht="15" customHeight="1" spans="1:9">
      <c r="A138" s="598">
        <v>128</v>
      </c>
      <c r="B138" s="599" t="s">
        <v>285</v>
      </c>
      <c r="C138" s="608"/>
      <c r="D138" s="601"/>
      <c r="E138" s="602"/>
      <c r="F138" s="602"/>
      <c r="G138" s="602"/>
      <c r="H138" s="603"/>
      <c r="I138" s="602"/>
    </row>
    <row r="139" s="4" customFormat="1" ht="15" customHeight="1" spans="1:9">
      <c r="A139" s="598">
        <v>129</v>
      </c>
      <c r="B139" s="599" t="s">
        <v>286</v>
      </c>
      <c r="C139" s="608"/>
      <c r="D139" s="601"/>
      <c r="E139" s="602"/>
      <c r="F139" s="602"/>
      <c r="G139" s="602"/>
      <c r="H139" s="603"/>
      <c r="I139" s="602"/>
    </row>
    <row r="140" s="4" customFormat="1" ht="15" customHeight="1" spans="1:9">
      <c r="A140" s="598">
        <v>130</v>
      </c>
      <c r="B140" s="599" t="s">
        <v>287</v>
      </c>
      <c r="C140" s="608"/>
      <c r="D140" s="601">
        <v>5349.92</v>
      </c>
      <c r="E140" s="602"/>
      <c r="F140" s="602"/>
      <c r="G140" s="602"/>
      <c r="H140" s="603"/>
      <c r="I140" s="602"/>
    </row>
    <row r="141" s="4" customFormat="1" ht="15" customHeight="1" spans="1:9">
      <c r="A141" s="598">
        <v>131</v>
      </c>
      <c r="B141" s="599" t="s">
        <v>288</v>
      </c>
      <c r="C141" s="611"/>
      <c r="D141" s="601"/>
      <c r="E141" s="602"/>
      <c r="F141" s="602"/>
      <c r="G141" s="602"/>
      <c r="H141" s="603"/>
      <c r="I141" s="602"/>
    </row>
    <row r="142" s="4" customFormat="1" ht="15" customHeight="1" spans="1:9">
      <c r="A142" s="598">
        <v>132</v>
      </c>
      <c r="B142" s="599" t="s">
        <v>289</v>
      </c>
      <c r="C142" s="609"/>
      <c r="D142" s="601"/>
      <c r="E142" s="602"/>
      <c r="F142" s="602"/>
      <c r="G142" s="602"/>
      <c r="H142" s="603"/>
      <c r="I142" s="602"/>
    </row>
    <row r="143" s="4" customFormat="1" ht="15" customHeight="1" spans="1:9">
      <c r="A143" s="598">
        <v>133</v>
      </c>
      <c r="B143" s="599" t="s">
        <v>290</v>
      </c>
      <c r="C143" s="609"/>
      <c r="D143" s="601">
        <v>5307.5</v>
      </c>
      <c r="E143" s="602"/>
      <c r="F143" s="602"/>
      <c r="G143" s="602"/>
      <c r="H143" s="603"/>
      <c r="I143" s="602"/>
    </row>
    <row r="144" s="4" customFormat="1" ht="15" customHeight="1" spans="1:9">
      <c r="A144" s="598">
        <v>134</v>
      </c>
      <c r="B144" s="599" t="s">
        <v>291</v>
      </c>
      <c r="C144" s="609"/>
      <c r="D144" s="601">
        <v>63354.6</v>
      </c>
      <c r="E144" s="602"/>
      <c r="F144" s="602"/>
      <c r="G144" s="602"/>
      <c r="H144" s="603"/>
      <c r="I144" s="602"/>
    </row>
    <row r="145" s="4" customFormat="1" ht="15" customHeight="1" spans="1:9">
      <c r="A145" s="598">
        <v>135</v>
      </c>
      <c r="B145" s="612" t="s">
        <v>292</v>
      </c>
      <c r="C145" s="609"/>
      <c r="D145" s="601"/>
      <c r="E145" s="602"/>
      <c r="F145" s="602"/>
      <c r="G145" s="602"/>
      <c r="H145" s="603"/>
      <c r="I145" s="602"/>
    </row>
    <row r="146" s="4" customFormat="1" ht="15" customHeight="1" spans="1:9">
      <c r="A146" s="598">
        <v>136</v>
      </c>
      <c r="B146" s="612" t="s">
        <v>293</v>
      </c>
      <c r="C146" s="609"/>
      <c r="D146" s="601"/>
      <c r="E146" s="602"/>
      <c r="F146" s="602"/>
      <c r="G146" s="602"/>
      <c r="H146" s="603"/>
      <c r="I146" s="602"/>
    </row>
    <row r="147" s="4" customFormat="1" ht="15" customHeight="1" spans="1:9">
      <c r="A147" s="598">
        <v>137</v>
      </c>
      <c r="B147" s="612" t="s">
        <v>294</v>
      </c>
      <c r="C147" s="609"/>
      <c r="D147" s="601"/>
      <c r="E147" s="602"/>
      <c r="F147" s="602"/>
      <c r="G147" s="602"/>
      <c r="H147" s="603"/>
      <c r="I147" s="602"/>
    </row>
    <row r="148" s="4" customFormat="1" ht="15" customHeight="1" spans="1:9">
      <c r="A148" s="598">
        <v>138</v>
      </c>
      <c r="B148" s="612" t="s">
        <v>295</v>
      </c>
      <c r="C148" s="607"/>
      <c r="D148" s="601">
        <v>4899.5</v>
      </c>
      <c r="E148" s="602"/>
      <c r="F148" s="602"/>
      <c r="G148" s="602"/>
      <c r="H148" s="603"/>
      <c r="I148" s="602"/>
    </row>
    <row r="149" s="4" customFormat="1" ht="15" customHeight="1" spans="1:9">
      <c r="A149" s="598">
        <v>139</v>
      </c>
      <c r="B149" s="612" t="s">
        <v>296</v>
      </c>
      <c r="C149" s="607"/>
      <c r="D149" s="601"/>
      <c r="E149" s="602"/>
      <c r="F149" s="602"/>
      <c r="G149" s="602"/>
      <c r="H149" s="603"/>
      <c r="I149" s="602"/>
    </row>
    <row r="150" s="4" customFormat="1" ht="15" customHeight="1" spans="1:9">
      <c r="A150" s="598">
        <v>140</v>
      </c>
      <c r="B150" s="599" t="s">
        <v>297</v>
      </c>
      <c r="C150" s="609"/>
      <c r="D150" s="601"/>
      <c r="E150" s="602"/>
      <c r="F150" s="602"/>
      <c r="G150" s="602"/>
      <c r="H150" s="603"/>
      <c r="I150" s="602"/>
    </row>
    <row r="151" s="4" customFormat="1" ht="15" customHeight="1" spans="1:9">
      <c r="A151" s="598">
        <v>141</v>
      </c>
      <c r="B151" s="612" t="s">
        <v>298</v>
      </c>
      <c r="C151" s="600"/>
      <c r="D151" s="604"/>
      <c r="E151" s="602"/>
      <c r="F151" s="602"/>
      <c r="G151" s="602"/>
      <c r="H151" s="603"/>
      <c r="I151" s="602"/>
    </row>
    <row r="152" s="4" customFormat="1" ht="15" customHeight="1" spans="1:9">
      <c r="A152" s="613">
        <v>142</v>
      </c>
      <c r="B152" s="612" t="s">
        <v>299</v>
      </c>
      <c r="C152" s="614"/>
      <c r="D152" s="604">
        <v>1118.55</v>
      </c>
      <c r="E152" s="602"/>
      <c r="F152" s="602"/>
      <c r="G152" s="602"/>
      <c r="H152" s="603"/>
      <c r="I152" s="602"/>
    </row>
    <row r="153" s="4" customFormat="1" ht="15" customHeight="1" spans="1:9">
      <c r="A153" s="598">
        <v>143</v>
      </c>
      <c r="B153" s="599" t="s">
        <v>300</v>
      </c>
      <c r="C153" s="607"/>
      <c r="D153" s="601"/>
      <c r="E153" s="602"/>
      <c r="F153" s="602"/>
      <c r="G153" s="602"/>
      <c r="H153" s="603"/>
      <c r="I153" s="602"/>
    </row>
    <row r="154" s="4" customFormat="1" ht="15" customHeight="1" spans="1:9">
      <c r="A154" s="613">
        <v>144</v>
      </c>
      <c r="B154" s="599" t="s">
        <v>301</v>
      </c>
      <c r="C154" s="609"/>
      <c r="D154" s="601"/>
      <c r="E154" s="602"/>
      <c r="F154" s="602"/>
      <c r="G154" s="602"/>
      <c r="H154" s="603"/>
      <c r="I154" s="602"/>
    </row>
    <row r="155" s="4" customFormat="1" ht="15" customHeight="1" spans="1:9">
      <c r="A155" s="598">
        <v>145</v>
      </c>
      <c r="B155" s="599" t="s">
        <v>302</v>
      </c>
      <c r="C155" s="609"/>
      <c r="D155" s="601"/>
      <c r="E155" s="602"/>
      <c r="F155" s="602"/>
      <c r="G155" s="602"/>
      <c r="H155" s="603"/>
      <c r="I155" s="602"/>
    </row>
    <row r="156" s="4" customFormat="1" ht="15" customHeight="1" spans="1:9">
      <c r="A156" s="613">
        <v>146</v>
      </c>
      <c r="B156" s="599" t="s">
        <v>303</v>
      </c>
      <c r="C156" s="609"/>
      <c r="D156" s="601"/>
      <c r="E156" s="602"/>
      <c r="F156" s="602"/>
      <c r="G156" s="602"/>
      <c r="H156" s="603"/>
      <c r="I156" s="602"/>
    </row>
    <row r="157" s="4" customFormat="1" ht="15" customHeight="1" spans="1:9">
      <c r="A157" s="598">
        <v>147</v>
      </c>
      <c r="B157" s="599" t="s">
        <v>304</v>
      </c>
      <c r="C157" s="609"/>
      <c r="D157" s="601">
        <v>21819.12</v>
      </c>
      <c r="E157" s="602"/>
      <c r="F157" s="602"/>
      <c r="G157" s="602"/>
      <c r="H157" s="603"/>
      <c r="I157" s="602"/>
    </row>
    <row r="158" ht="7.5" customHeight="1" spans="1:10">
      <c r="A158" s="615"/>
      <c r="B158" s="616"/>
      <c r="C158" s="602"/>
      <c r="D158" s="602"/>
      <c r="E158" s="602"/>
      <c r="F158" s="602"/>
      <c r="G158" s="602"/>
      <c r="H158" s="602"/>
      <c r="I158" s="602"/>
      <c r="J158" s="603"/>
    </row>
    <row r="159" ht="15" customHeight="1" spans="1:10">
      <c r="A159" s="617" t="s">
        <v>305</v>
      </c>
      <c r="B159" s="617"/>
      <c r="C159" s="617"/>
      <c r="D159" s="618">
        <f>SUM(D11:D157)</f>
        <v>3754475</v>
      </c>
      <c r="E159" s="602"/>
      <c r="F159" s="602"/>
      <c r="G159" s="602"/>
      <c r="H159" s="602"/>
      <c r="I159" s="602"/>
      <c r="J159" s="603"/>
    </row>
    <row r="160" ht="15" customHeight="1" spans="1:10">
      <c r="A160" s="615"/>
      <c r="B160" s="616"/>
      <c r="C160" s="602"/>
      <c r="D160" s="602"/>
      <c r="E160" s="602"/>
      <c r="F160" s="602"/>
      <c r="G160" s="602"/>
      <c r="H160" s="602"/>
      <c r="I160" s="602"/>
      <c r="J160" s="603"/>
    </row>
    <row r="161" ht="15" customHeight="1" spans="1:10">
      <c r="A161" s="615"/>
      <c r="B161" s="616"/>
      <c r="C161" s="602"/>
      <c r="D161" s="602"/>
      <c r="E161" s="602"/>
      <c r="F161" s="602"/>
      <c r="G161" s="602"/>
      <c r="H161" s="602"/>
      <c r="I161" s="602"/>
      <c r="J161" s="603"/>
    </row>
    <row r="162" ht="15" customHeight="1" spans="1:10">
      <c r="A162" s="615"/>
      <c r="B162" s="616"/>
      <c r="C162" s="602"/>
      <c r="D162" s="602"/>
      <c r="E162" s="602"/>
      <c r="F162" s="602"/>
      <c r="G162" s="602"/>
      <c r="H162" s="602"/>
      <c r="I162" s="602"/>
      <c r="J162" s="603"/>
    </row>
    <row r="163" ht="15" customHeight="1" spans="1:10">
      <c r="A163" s="615"/>
      <c r="B163" s="616"/>
      <c r="C163" s="619" t="s">
        <v>145</v>
      </c>
      <c r="D163" s="619"/>
      <c r="E163" s="620"/>
      <c r="F163" s="602"/>
      <c r="G163" s="602"/>
      <c r="H163" s="602"/>
      <c r="I163" s="602"/>
      <c r="J163" s="603"/>
    </row>
    <row r="164" ht="15" customHeight="1" spans="1:10">
      <c r="A164" s="615"/>
      <c r="B164" s="616"/>
      <c r="C164" s="602"/>
      <c r="D164" s="602"/>
      <c r="E164" s="602"/>
      <c r="F164" s="602"/>
      <c r="G164" s="602"/>
      <c r="H164" s="602"/>
      <c r="I164" s="602"/>
      <c r="J164" s="603"/>
    </row>
    <row r="165" ht="16.5" customHeight="1" spans="1:10">
      <c r="A165" s="621" t="s">
        <v>146</v>
      </c>
      <c r="B165" s="621"/>
      <c r="C165" s="622" t="s">
        <v>147</v>
      </c>
      <c r="D165" s="622"/>
      <c r="E165" s="602"/>
      <c r="F165" s="602"/>
      <c r="G165" s="602"/>
      <c r="H165" s="602"/>
      <c r="I165" s="602"/>
      <c r="J165" s="603"/>
    </row>
    <row r="166" ht="16.5" customHeight="1" spans="1:10">
      <c r="A166" s="623" t="s">
        <v>24</v>
      </c>
      <c r="B166" s="623"/>
      <c r="C166" s="622" t="s">
        <v>148</v>
      </c>
      <c r="D166" s="622"/>
      <c r="E166" s="602"/>
      <c r="F166" s="602"/>
      <c r="G166" s="602"/>
      <c r="H166" s="602"/>
      <c r="I166" s="602"/>
      <c r="J166" s="603"/>
    </row>
    <row r="167" ht="16.5" customHeight="1" spans="1:10">
      <c r="A167" s="623" t="s">
        <v>26</v>
      </c>
      <c r="B167" s="623"/>
      <c r="C167" s="624" t="s">
        <v>306</v>
      </c>
      <c r="D167" s="624"/>
      <c r="E167" s="602"/>
      <c r="F167" s="602"/>
      <c r="G167" s="602"/>
      <c r="H167" s="602"/>
      <c r="I167" s="602"/>
      <c r="J167" s="603"/>
    </row>
    <row r="168" ht="16.5" customHeight="1" spans="1:10">
      <c r="A168" s="623" t="s">
        <v>28</v>
      </c>
      <c r="B168" s="623"/>
      <c r="C168" s="625" t="s">
        <v>150</v>
      </c>
      <c r="D168" s="625"/>
      <c r="E168" s="602"/>
      <c r="F168" s="602"/>
      <c r="G168" s="602"/>
      <c r="H168" s="603"/>
      <c r="I168" s="603"/>
      <c r="J168" s="602"/>
    </row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</sheetData>
  <sheetProtection password="CC4F" sheet="1" objects="1" scenarios="1"/>
  <mergeCells count="12">
    <mergeCell ref="B2:C2"/>
    <mergeCell ref="B3:C3"/>
    <mergeCell ref="A159:C159"/>
    <mergeCell ref="C163:D163"/>
    <mergeCell ref="A165:B165"/>
    <mergeCell ref="C165:D165"/>
    <mergeCell ref="A166:B166"/>
    <mergeCell ref="C166:D166"/>
    <mergeCell ref="A167:B167"/>
    <mergeCell ref="C167:D167"/>
    <mergeCell ref="A168:B168"/>
    <mergeCell ref="C168:D168"/>
  </mergeCells>
  <pageMargins left="0.511811023622047" right="0.511811023622047" top="0.78740157480315" bottom="0.78740157480315" header="0.511811023622047" footer="0.511811023622047"/>
  <pageSetup paperSize="9" scale="70" firstPageNumber="0" fitToHeight="0" orientation="portrait" useFirstPageNumber="1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900"/>
  <sheetViews>
    <sheetView showGridLines="0" topLeftCell="A30" workbookViewId="0">
      <selection activeCell="N26" sqref="N26"/>
    </sheetView>
  </sheetViews>
  <sheetFormatPr defaultColWidth="11.4285714285714" defaultRowHeight="12.75"/>
  <cols>
    <col min="1" max="1" width="8.42857142857143" style="4" customWidth="1"/>
    <col min="2" max="2" width="7.42857142857143" style="5" customWidth="1"/>
    <col min="3" max="3" width="39.7142857142857" style="4" customWidth="1"/>
    <col min="4" max="4" width="8.42857142857143" style="6" customWidth="1"/>
    <col min="5" max="5" width="37.2857142857143" style="4" customWidth="1"/>
    <col min="6" max="6" width="13" style="6" customWidth="1"/>
    <col min="7" max="7" width="15.2857142857143" style="4" customWidth="1"/>
    <col min="8" max="8" width="11.4285714285714" style="4"/>
    <col min="9" max="9" width="34.1428571428571" style="4" customWidth="1"/>
    <col min="10" max="10" width="39.4285714285714" style="4" customWidth="1"/>
    <col min="11" max="11" width="11.4285714285714" style="4"/>
    <col min="12" max="12" width="83.8571428571429" style="37" customWidth="1"/>
    <col min="13" max="17" width="11.4285714285714" style="4"/>
    <col min="18" max="18" width="12.2857142857143" style="4" customWidth="1"/>
    <col min="19" max="1024" width="11.4285714285714" style="4"/>
  </cols>
  <sheetData>
    <row r="2" ht="16.5" customHeight="1" spans="3:7">
      <c r="C2" s="416" t="s">
        <v>30</v>
      </c>
      <c r="D2" s="416"/>
      <c r="E2" s="416"/>
      <c r="F2" s="284" t="s">
        <v>307</v>
      </c>
      <c r="G2" s="9" t="s">
        <v>2</v>
      </c>
    </row>
    <row r="3" ht="16.5" customHeight="1" spans="3:7">
      <c r="C3" s="417" t="s">
        <v>32</v>
      </c>
      <c r="D3" s="417"/>
      <c r="E3" s="417"/>
      <c r="F3" s="284" t="s">
        <v>4</v>
      </c>
      <c r="G3" s="11" t="s">
        <v>5</v>
      </c>
    </row>
    <row r="4" ht="16.5" customHeight="1" spans="6:7">
      <c r="F4" s="286" t="s">
        <v>308</v>
      </c>
      <c r="G4" s="11" t="s">
        <v>7</v>
      </c>
    </row>
    <row r="8" s="535" customFormat="1" ht="15" spans="1:12">
      <c r="A8" s="536" t="s">
        <v>309</v>
      </c>
      <c r="B8" s="536"/>
      <c r="C8" s="537" t="s">
        <v>310</v>
      </c>
      <c r="D8" s="537"/>
      <c r="E8" s="537"/>
      <c r="F8" s="454"/>
      <c r="G8" s="538"/>
      <c r="H8" s="539"/>
      <c r="I8" s="539"/>
      <c r="J8" s="539"/>
      <c r="K8" s="539"/>
      <c r="L8" s="554"/>
    </row>
    <row r="9" s="535" customFormat="1" ht="8.25" customHeight="1" spans="2:12">
      <c r="B9" s="540"/>
      <c r="C9" s="537"/>
      <c r="D9" s="541"/>
      <c r="E9" s="541"/>
      <c r="F9" s="454"/>
      <c r="G9" s="538"/>
      <c r="H9" s="539"/>
      <c r="I9" s="539"/>
      <c r="J9" s="539"/>
      <c r="K9" s="539"/>
      <c r="L9" s="554"/>
    </row>
    <row r="10" s="445" customFormat="1" ht="18.75" customHeight="1" spans="2:12">
      <c r="B10" s="542" t="s">
        <v>311</v>
      </c>
      <c r="C10" s="543" t="s">
        <v>312</v>
      </c>
      <c r="D10" s="544" t="s">
        <v>313</v>
      </c>
      <c r="E10" s="545" t="s">
        <v>314</v>
      </c>
      <c r="F10" s="546" t="s">
        <v>315</v>
      </c>
      <c r="G10" s="547" t="s">
        <v>316</v>
      </c>
      <c r="H10" s="462"/>
      <c r="I10" s="462"/>
      <c r="J10" s="462"/>
      <c r="K10" s="578"/>
      <c r="L10" s="462"/>
    </row>
    <row r="11" s="37" customFormat="1" ht="15" customHeight="1" spans="2:12">
      <c r="B11" s="548">
        <v>1</v>
      </c>
      <c r="C11" s="549" t="s">
        <v>317</v>
      </c>
      <c r="D11" s="550" t="s">
        <v>318</v>
      </c>
      <c r="E11" s="551"/>
      <c r="F11" s="552"/>
      <c r="G11" s="553"/>
      <c r="H11" s="554"/>
      <c r="I11" s="554"/>
      <c r="J11" s="554"/>
      <c r="K11" s="554"/>
      <c r="L11" s="554"/>
    </row>
    <row r="12" s="37" customFormat="1" ht="15" customHeight="1" spans="2:12">
      <c r="B12" s="548">
        <v>2</v>
      </c>
      <c r="C12" s="549" t="s">
        <v>319</v>
      </c>
      <c r="D12" s="550" t="s">
        <v>318</v>
      </c>
      <c r="E12" s="551"/>
      <c r="F12" s="555"/>
      <c r="G12" s="556"/>
      <c r="H12" s="554"/>
      <c r="I12" s="554"/>
      <c r="J12" s="554"/>
      <c r="K12" s="554"/>
      <c r="L12" s="554"/>
    </row>
    <row r="13" s="37" customFormat="1" ht="15" customHeight="1" spans="2:12">
      <c r="B13" s="548">
        <v>3</v>
      </c>
      <c r="C13" s="549" t="s">
        <v>320</v>
      </c>
      <c r="D13" s="550" t="s">
        <v>321</v>
      </c>
      <c r="E13" s="551"/>
      <c r="F13" s="552"/>
      <c r="G13" s="553"/>
      <c r="H13" s="554"/>
      <c r="I13" s="554"/>
      <c r="J13" s="554"/>
      <c r="K13" s="554"/>
      <c r="L13" s="554"/>
    </row>
    <row r="14" s="37" customFormat="1" ht="15" customHeight="1" spans="2:12">
      <c r="B14" s="548">
        <v>4</v>
      </c>
      <c r="C14" s="549" t="s">
        <v>322</v>
      </c>
      <c r="D14" s="550" t="s">
        <v>321</v>
      </c>
      <c r="E14" s="551" t="s">
        <v>323</v>
      </c>
      <c r="F14" s="555"/>
      <c r="G14" s="556">
        <v>46281.24</v>
      </c>
      <c r="H14" s="554"/>
      <c r="I14" s="554"/>
      <c r="J14" s="554"/>
      <c r="K14" s="554"/>
      <c r="L14" s="554"/>
    </row>
    <row r="15" s="37" customFormat="1" ht="15" customHeight="1" spans="2:12">
      <c r="B15" s="548"/>
      <c r="C15" s="549" t="s">
        <v>324</v>
      </c>
      <c r="D15" s="550" t="s">
        <v>321</v>
      </c>
      <c r="E15" s="551"/>
      <c r="F15" s="552"/>
      <c r="G15" s="553"/>
      <c r="H15" s="554"/>
      <c r="I15" s="554"/>
      <c r="J15" s="554"/>
      <c r="K15" s="554"/>
      <c r="L15" s="554"/>
    </row>
    <row r="16" s="37" customFormat="1" ht="15" customHeight="1" spans="2:12">
      <c r="B16" s="548">
        <v>5</v>
      </c>
      <c r="C16" s="549" t="s">
        <v>325</v>
      </c>
      <c r="D16" s="550" t="s">
        <v>321</v>
      </c>
      <c r="E16" s="551"/>
      <c r="F16" s="555"/>
      <c r="G16" s="556"/>
      <c r="H16" s="554"/>
      <c r="I16" s="554"/>
      <c r="J16" s="554"/>
      <c r="K16" s="554"/>
      <c r="L16" s="554"/>
    </row>
    <row r="17" s="37" customFormat="1" ht="15" customHeight="1" spans="2:12">
      <c r="B17" s="548">
        <v>6</v>
      </c>
      <c r="C17" s="549" t="s">
        <v>326</v>
      </c>
      <c r="D17" s="550" t="s">
        <v>327</v>
      </c>
      <c r="E17" s="551"/>
      <c r="F17" s="552"/>
      <c r="G17" s="553"/>
      <c r="H17" s="554"/>
      <c r="I17" s="554"/>
      <c r="J17" s="579"/>
      <c r="K17" s="554"/>
      <c r="L17" s="554"/>
    </row>
    <row r="18" s="37" customFormat="1" ht="15" customHeight="1" spans="2:12">
      <c r="B18" s="548">
        <v>7</v>
      </c>
      <c r="C18" s="549" t="s">
        <v>328</v>
      </c>
      <c r="D18" s="550" t="s">
        <v>321</v>
      </c>
      <c r="E18" s="551"/>
      <c r="F18" s="555"/>
      <c r="G18" s="556"/>
      <c r="H18" s="554"/>
      <c r="I18" s="554"/>
      <c r="J18" s="579"/>
      <c r="K18" s="554"/>
      <c r="L18" s="554"/>
    </row>
    <row r="19" s="37" customFormat="1" ht="15" customHeight="1" spans="2:12">
      <c r="B19" s="548">
        <v>8</v>
      </c>
      <c r="C19" s="549" t="s">
        <v>329</v>
      </c>
      <c r="D19" s="550" t="s">
        <v>321</v>
      </c>
      <c r="E19" s="551"/>
      <c r="F19" s="552"/>
      <c r="G19" s="553"/>
      <c r="H19" s="554"/>
      <c r="I19" s="554"/>
      <c r="J19" s="579"/>
      <c r="K19" s="554"/>
      <c r="L19" s="554"/>
    </row>
    <row r="20" s="37" customFormat="1" ht="15" customHeight="1" spans="2:12">
      <c r="B20" s="548">
        <v>9</v>
      </c>
      <c r="C20" s="549" t="s">
        <v>330</v>
      </c>
      <c r="D20" s="557" t="s">
        <v>321</v>
      </c>
      <c r="E20" s="558"/>
      <c r="F20" s="555"/>
      <c r="G20" s="556"/>
      <c r="H20" s="554"/>
      <c r="I20" s="554"/>
      <c r="J20" s="579"/>
      <c r="K20" s="554"/>
      <c r="L20" s="554"/>
    </row>
    <row r="21" s="37" customFormat="1" ht="15" customHeight="1" spans="2:12">
      <c r="B21" s="548">
        <v>10</v>
      </c>
      <c r="C21" s="559" t="s">
        <v>331</v>
      </c>
      <c r="D21" s="557" t="s">
        <v>327</v>
      </c>
      <c r="E21" s="560"/>
      <c r="F21" s="552"/>
      <c r="G21" s="553"/>
      <c r="H21" s="554"/>
      <c r="I21" s="554"/>
      <c r="J21" s="579"/>
      <c r="K21" s="554"/>
      <c r="L21" s="554"/>
    </row>
    <row r="22" s="37" customFormat="1" ht="15" customHeight="1" spans="2:12">
      <c r="B22" s="548">
        <v>11</v>
      </c>
      <c r="C22" s="559" t="s">
        <v>332</v>
      </c>
      <c r="D22" s="561" t="s">
        <v>333</v>
      </c>
      <c r="E22" s="551"/>
      <c r="F22" s="555"/>
      <c r="G22" s="556"/>
      <c r="H22" s="554"/>
      <c r="I22" s="554"/>
      <c r="J22" s="579"/>
      <c r="K22" s="554"/>
      <c r="L22" s="554"/>
    </row>
    <row r="23" s="37" customFormat="1" ht="15" customHeight="1" spans="2:12">
      <c r="B23" s="548">
        <v>12</v>
      </c>
      <c r="C23" s="559" t="s">
        <v>334</v>
      </c>
      <c r="D23" s="561" t="s">
        <v>333</v>
      </c>
      <c r="E23" s="551"/>
      <c r="F23" s="552"/>
      <c r="G23" s="553"/>
      <c r="H23" s="554"/>
      <c r="I23" s="554"/>
      <c r="J23" s="579"/>
      <c r="K23" s="554"/>
      <c r="L23" s="554"/>
    </row>
    <row r="24" s="37" customFormat="1" ht="15" customHeight="1" spans="2:12">
      <c r="B24" s="562" t="s">
        <v>335</v>
      </c>
      <c r="C24" s="562"/>
      <c r="D24" s="562"/>
      <c r="E24" s="562"/>
      <c r="F24" s="562"/>
      <c r="G24" s="563">
        <f>SUM(G11:G23)</f>
        <v>46281.24</v>
      </c>
      <c r="H24" s="554"/>
      <c r="I24" s="554"/>
      <c r="J24" s="580"/>
      <c r="K24" s="554"/>
      <c r="L24" s="554"/>
    </row>
    <row r="25" ht="15" customHeight="1" spans="2:12">
      <c r="B25" s="564"/>
      <c r="C25" s="15"/>
      <c r="D25" s="565"/>
      <c r="E25" s="15"/>
      <c r="F25" s="565"/>
      <c r="G25" s="15"/>
      <c r="H25" s="15"/>
      <c r="I25" s="15"/>
      <c r="J25" s="15"/>
      <c r="K25" s="15"/>
      <c r="L25" s="554"/>
    </row>
    <row r="26" ht="15" customHeight="1" spans="2:12">
      <c r="B26" s="564"/>
      <c r="C26" s="15"/>
      <c r="D26" s="565"/>
      <c r="E26" s="15"/>
      <c r="F26" s="565"/>
      <c r="G26" s="15"/>
      <c r="H26" s="15"/>
      <c r="I26" s="15"/>
      <c r="J26" s="15"/>
      <c r="K26" s="15"/>
      <c r="L26" s="554"/>
    </row>
    <row r="27" ht="15" customHeight="1" spans="2:12">
      <c r="B27" s="564"/>
      <c r="C27" s="537" t="s">
        <v>336</v>
      </c>
      <c r="D27" s="537"/>
      <c r="E27" s="537"/>
      <c r="F27" s="565"/>
      <c r="G27" s="15"/>
      <c r="H27" s="15"/>
      <c r="I27" s="15"/>
      <c r="J27" s="15"/>
      <c r="K27" s="15"/>
      <c r="L27" s="554"/>
    </row>
    <row r="28" ht="6.75" customHeight="1" spans="2:12">
      <c r="B28" s="564"/>
      <c r="C28" s="15"/>
      <c r="D28" s="565"/>
      <c r="E28" s="15"/>
      <c r="F28" s="565"/>
      <c r="G28" s="15"/>
      <c r="H28" s="15"/>
      <c r="I28" s="15"/>
      <c r="J28" s="15"/>
      <c r="K28" s="15"/>
      <c r="L28" s="554"/>
    </row>
    <row r="29" ht="18.75" customHeight="1" spans="2:12">
      <c r="B29" s="542" t="s">
        <v>311</v>
      </c>
      <c r="C29" s="543" t="s">
        <v>312</v>
      </c>
      <c r="D29" s="544" t="s">
        <v>313</v>
      </c>
      <c r="E29" s="545" t="s">
        <v>314</v>
      </c>
      <c r="F29" s="546" t="s">
        <v>315</v>
      </c>
      <c r="G29" s="547" t="s">
        <v>316</v>
      </c>
      <c r="H29" s="15"/>
      <c r="I29" s="15"/>
      <c r="J29" s="15"/>
      <c r="K29" s="15"/>
      <c r="L29" s="554"/>
    </row>
    <row r="30" ht="15" customHeight="1" spans="2:12">
      <c r="B30" s="566">
        <v>1</v>
      </c>
      <c r="C30" s="559" t="s">
        <v>337</v>
      </c>
      <c r="D30" s="557" t="s">
        <v>327</v>
      </c>
      <c r="E30" s="558" t="s">
        <v>338</v>
      </c>
      <c r="F30" s="567">
        <v>7358.5</v>
      </c>
      <c r="G30" s="568">
        <v>50773.65</v>
      </c>
      <c r="H30" s="554"/>
      <c r="I30" s="554"/>
      <c r="J30" s="15"/>
      <c r="K30" s="15"/>
      <c r="L30" s="554"/>
    </row>
    <row r="31" ht="15" customHeight="1" spans="2:12">
      <c r="B31" s="566">
        <v>2</v>
      </c>
      <c r="C31" s="559" t="s">
        <v>337</v>
      </c>
      <c r="D31" s="557" t="s">
        <v>327</v>
      </c>
      <c r="E31" s="569"/>
      <c r="F31" s="555"/>
      <c r="G31" s="556"/>
      <c r="H31" s="15"/>
      <c r="I31" s="15"/>
      <c r="J31" s="15"/>
      <c r="K31" s="15"/>
      <c r="L31" s="554"/>
    </row>
    <row r="32" ht="15" customHeight="1" spans="2:12">
      <c r="B32" s="570" t="s">
        <v>335</v>
      </c>
      <c r="C32" s="570"/>
      <c r="D32" s="570"/>
      <c r="E32" s="570"/>
      <c r="F32" s="571">
        <f>SUM(F30:F31)</f>
        <v>7358.5</v>
      </c>
      <c r="G32" s="563">
        <f>SUM(G30:G31)</f>
        <v>50773.65</v>
      </c>
      <c r="H32" s="15"/>
      <c r="I32" s="15"/>
      <c r="J32" s="15"/>
      <c r="K32" s="15"/>
      <c r="L32" s="554"/>
    </row>
    <row r="33" ht="15" customHeight="1" spans="2:12">
      <c r="B33" s="564"/>
      <c r="C33" s="15"/>
      <c r="D33" s="565"/>
      <c r="E33" s="15"/>
      <c r="F33" s="565"/>
      <c r="G33" s="15"/>
      <c r="H33" s="15"/>
      <c r="I33" s="15"/>
      <c r="J33" s="15"/>
      <c r="K33" s="15"/>
      <c r="L33" s="554"/>
    </row>
    <row r="34" ht="15" customHeight="1" spans="2:12">
      <c r="B34" s="564"/>
      <c r="C34" s="15"/>
      <c r="D34" s="565"/>
      <c r="E34" s="15"/>
      <c r="F34" s="565"/>
      <c r="G34" s="15"/>
      <c r="H34" s="15"/>
      <c r="I34" s="15"/>
      <c r="J34" s="15"/>
      <c r="K34" s="15"/>
      <c r="L34" s="554"/>
    </row>
    <row r="35" ht="15" customHeight="1" spans="2:12">
      <c r="B35" s="564"/>
      <c r="C35" s="537" t="s">
        <v>339</v>
      </c>
      <c r="D35" s="537"/>
      <c r="E35" s="537"/>
      <c r="F35" s="565"/>
      <c r="G35" s="15"/>
      <c r="H35" s="15"/>
      <c r="I35" s="15"/>
      <c r="J35" s="15"/>
      <c r="K35" s="15"/>
      <c r="L35" s="554"/>
    </row>
    <row r="36" ht="6.75" customHeight="1" spans="2:12">
      <c r="B36" s="564"/>
      <c r="C36" s="15"/>
      <c r="D36" s="565"/>
      <c r="E36" s="15"/>
      <c r="F36" s="565"/>
      <c r="G36" s="15"/>
      <c r="H36" s="15"/>
      <c r="I36" s="15"/>
      <c r="J36" s="15"/>
      <c r="K36" s="15"/>
      <c r="L36" s="554"/>
    </row>
    <row r="37" ht="18.75" customHeight="1" spans="2:12">
      <c r="B37" s="542" t="s">
        <v>311</v>
      </c>
      <c r="C37" s="543" t="s">
        <v>312</v>
      </c>
      <c r="D37" s="544" t="s">
        <v>313</v>
      </c>
      <c r="E37" s="545" t="s">
        <v>314</v>
      </c>
      <c r="F37" s="546" t="s">
        <v>315</v>
      </c>
      <c r="G37" s="547" t="s">
        <v>316</v>
      </c>
      <c r="H37" s="15"/>
      <c r="I37" s="15"/>
      <c r="J37" s="15"/>
      <c r="K37" s="15"/>
      <c r="L37" s="554"/>
    </row>
    <row r="38" ht="15" customHeight="1" spans="2:12">
      <c r="B38" s="548">
        <v>1</v>
      </c>
      <c r="C38" s="549" t="s">
        <v>340</v>
      </c>
      <c r="D38" s="550" t="s">
        <v>327</v>
      </c>
      <c r="E38" s="551" t="s">
        <v>341</v>
      </c>
      <c r="F38" s="572">
        <v>52</v>
      </c>
      <c r="G38" s="553">
        <v>1327.199</v>
      </c>
      <c r="H38" s="554"/>
      <c r="I38" s="554"/>
      <c r="J38" s="15"/>
      <c r="K38" s="15"/>
      <c r="L38" s="554"/>
    </row>
    <row r="39" ht="15" customHeight="1" spans="2:12">
      <c r="B39" s="548">
        <v>2</v>
      </c>
      <c r="C39" s="549" t="s">
        <v>340</v>
      </c>
      <c r="D39" s="550" t="s">
        <v>327</v>
      </c>
      <c r="E39" s="560"/>
      <c r="F39" s="573"/>
      <c r="G39" s="574"/>
      <c r="H39" s="15"/>
      <c r="I39" s="15"/>
      <c r="J39" s="15"/>
      <c r="K39" s="15"/>
      <c r="L39" s="554"/>
    </row>
    <row r="40" ht="15" customHeight="1" spans="2:12">
      <c r="B40" s="570" t="s">
        <v>335</v>
      </c>
      <c r="C40" s="570"/>
      <c r="D40" s="570"/>
      <c r="E40" s="570"/>
      <c r="F40" s="571">
        <f>SUM(F38:F39)</f>
        <v>52</v>
      </c>
      <c r="G40" s="563">
        <f>SUM(G38:G39)</f>
        <v>1327.199</v>
      </c>
      <c r="H40" s="15"/>
      <c r="I40" s="15"/>
      <c r="J40" s="15"/>
      <c r="K40" s="15"/>
      <c r="L40" s="554"/>
    </row>
    <row r="41" ht="15" customHeight="1" spans="2:12">
      <c r="B41" s="564"/>
      <c r="C41" s="15"/>
      <c r="D41" s="565"/>
      <c r="E41" s="15"/>
      <c r="F41" s="565"/>
      <c r="G41" s="15"/>
      <c r="H41" s="15"/>
      <c r="I41" s="15"/>
      <c r="J41" s="15"/>
      <c r="K41" s="15"/>
      <c r="L41" s="554"/>
    </row>
    <row r="42" ht="15" customHeight="1" spans="2:12">
      <c r="B42" s="564"/>
      <c r="C42" s="15"/>
      <c r="D42" s="565"/>
      <c r="E42" s="15"/>
      <c r="F42" s="565"/>
      <c r="G42" s="15"/>
      <c r="H42" s="15"/>
      <c r="I42" s="15"/>
      <c r="J42" s="15"/>
      <c r="K42" s="15"/>
      <c r="L42" s="554"/>
    </row>
    <row r="43" ht="15" customHeight="1" spans="2:12">
      <c r="B43" s="564"/>
      <c r="C43" s="15"/>
      <c r="D43" s="565"/>
      <c r="E43" s="15"/>
      <c r="F43" s="565"/>
      <c r="G43" s="15"/>
      <c r="H43" s="15"/>
      <c r="I43" s="15"/>
      <c r="J43" s="15"/>
      <c r="K43" s="15"/>
      <c r="L43" s="554"/>
    </row>
    <row r="44" ht="15" customHeight="1" spans="2:12">
      <c r="B44" s="564"/>
      <c r="C44" s="575" t="s">
        <v>145</v>
      </c>
      <c r="D44" s="575"/>
      <c r="E44" s="15"/>
      <c r="F44" s="565"/>
      <c r="G44" s="15"/>
      <c r="H44" s="15"/>
      <c r="I44" s="15"/>
      <c r="J44" s="15"/>
      <c r="K44" s="15"/>
      <c r="L44" s="554"/>
    </row>
    <row r="45" ht="15" customHeight="1" spans="2:12">
      <c r="B45" s="564"/>
      <c r="C45" s="15"/>
      <c r="D45" s="565"/>
      <c r="E45" s="15"/>
      <c r="F45" s="565"/>
      <c r="G45" s="15"/>
      <c r="H45" s="15"/>
      <c r="I45" s="15"/>
      <c r="J45" s="15"/>
      <c r="K45" s="15"/>
      <c r="L45" s="554"/>
    </row>
    <row r="46" s="4" customFormat="1" ht="15.75" customHeight="1" spans="2:10">
      <c r="B46" s="576" t="s">
        <v>146</v>
      </c>
      <c r="C46" s="33" t="s">
        <v>342</v>
      </c>
      <c r="D46" s="33"/>
      <c r="E46" s="15"/>
      <c r="F46" s="15"/>
      <c r="G46" s="15"/>
      <c r="H46" s="15"/>
      <c r="I46" s="15"/>
      <c r="J46" s="554"/>
    </row>
    <row r="47" s="4" customFormat="1" ht="15.75" customHeight="1" spans="2:10">
      <c r="B47" s="577" t="s">
        <v>24</v>
      </c>
      <c r="C47" s="33" t="s">
        <v>343</v>
      </c>
      <c r="D47" s="33"/>
      <c r="E47" s="15"/>
      <c r="F47" s="15"/>
      <c r="G47" s="15"/>
      <c r="H47" s="15"/>
      <c r="I47" s="15"/>
      <c r="J47" s="554"/>
    </row>
    <row r="48" s="4" customFormat="1" ht="15.75" customHeight="1" spans="2:10">
      <c r="B48" s="577" t="s">
        <v>26</v>
      </c>
      <c r="C48" s="35" t="s">
        <v>344</v>
      </c>
      <c r="D48" s="35"/>
      <c r="E48" s="15"/>
      <c r="F48" s="15"/>
      <c r="J48" s="554"/>
    </row>
    <row r="49" s="4" customFormat="1" ht="15.75" customHeight="1" spans="2:10">
      <c r="B49" s="577" t="s">
        <v>28</v>
      </c>
      <c r="C49" s="36" t="s">
        <v>345</v>
      </c>
      <c r="D49" s="36"/>
      <c r="E49" s="15"/>
      <c r="F49" s="15"/>
      <c r="J49" s="15"/>
    </row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</sheetData>
  <mergeCells count="14">
    <mergeCell ref="C2:E2"/>
    <mergeCell ref="C3:E3"/>
    <mergeCell ref="A8:B8"/>
    <mergeCell ref="C8:E8"/>
    <mergeCell ref="B24:F24"/>
    <mergeCell ref="C27:E27"/>
    <mergeCell ref="B32:E32"/>
    <mergeCell ref="C35:E35"/>
    <mergeCell ref="B40:E40"/>
    <mergeCell ref="C44:D44"/>
    <mergeCell ref="C46:D46"/>
    <mergeCell ref="C47:D47"/>
    <mergeCell ref="C48:D48"/>
    <mergeCell ref="C49:D49"/>
  </mergeCells>
  <hyperlinks>
    <hyperlink ref="C49" r:id="rId1" display="coord.adm.hmv@fabamed.org.br"/>
  </hyperlinks>
  <pageMargins left="0.7875" right="0.7875" top="0.984027777777778" bottom="0.984027777777778" header="0.511811023622047" footer="0.511811023622047"/>
  <pageSetup paperSize="9" orientation="landscape" horizontalDpi="300" verticalDpi="300"/>
  <headerFooter/>
  <rowBreaks count="1" manualBreakCount="1">
    <brk id="3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Z155"/>
  <sheetViews>
    <sheetView showGridLines="0" zoomScale="70" zoomScaleNormal="70" topLeftCell="C112" workbookViewId="0">
      <selection activeCell="K2" sqref="K2:K4"/>
    </sheetView>
  </sheetViews>
  <sheetFormatPr defaultColWidth="9.14285714285714" defaultRowHeight="12.75"/>
  <cols>
    <col min="1" max="1" width="18.4285714285714" style="415" customWidth="1"/>
    <col min="2" max="2" width="72" style="415" customWidth="1"/>
    <col min="3" max="3" width="15.4285714285714" style="415" customWidth="1"/>
    <col min="4" max="4" width="15" style="415" customWidth="1"/>
    <col min="5" max="5" width="50.2857142857143" style="502" customWidth="1"/>
    <col min="6" max="6" width="18.2857142857143" style="415" customWidth="1"/>
    <col min="7" max="7" width="13.8571428571429" style="415" customWidth="1"/>
    <col min="8" max="8" width="11.2857142857143" style="415" customWidth="1"/>
    <col min="9" max="9" width="27.8571428571429" style="503" customWidth="1"/>
    <col min="10" max="10" width="8.85714285714286" style="415" customWidth="1"/>
    <col min="11" max="11" width="12.5714285714286" style="415" customWidth="1"/>
    <col min="12" max="12" width="8.28571428571429" style="415" customWidth="1"/>
    <col min="13" max="13" width="16.7142857142857" style="415" customWidth="1"/>
    <col min="14" max="14" width="16.1428571428571" style="415" customWidth="1"/>
    <col min="15" max="15" width="16.2857142857143" style="415" customWidth="1"/>
    <col min="16" max="16" width="35.4285714285714" style="415" customWidth="1"/>
    <col min="17" max="17" width="9.14285714285714" style="415"/>
    <col min="18" max="18" width="12.5714285714286" style="415" customWidth="1"/>
    <col min="19" max="1024" width="9.14285714285714" style="415"/>
  </cols>
  <sheetData>
    <row r="2" ht="18" spans="5:11">
      <c r="E2" s="504" t="s">
        <v>346</v>
      </c>
      <c r="J2" s="284" t="s">
        <v>307</v>
      </c>
      <c r="K2" s="9" t="s">
        <v>2</v>
      </c>
    </row>
    <row r="3" ht="18" spans="5:11">
      <c r="E3" s="505" t="s">
        <v>347</v>
      </c>
      <c r="J3" s="284" t="s">
        <v>4</v>
      </c>
      <c r="K3" s="11" t="s">
        <v>5</v>
      </c>
    </row>
    <row r="4" ht="18" spans="10:11">
      <c r="J4" s="286" t="s">
        <v>308</v>
      </c>
      <c r="K4" s="11" t="s">
        <v>7</v>
      </c>
    </row>
    <row r="8" s="413" customFormat="1" spans="2:26">
      <c r="B8" s="418" t="s">
        <v>348</v>
      </c>
      <c r="C8" s="506"/>
      <c r="D8" s="507" t="s">
        <v>349</v>
      </c>
      <c r="E8" s="508"/>
      <c r="F8" s="507"/>
      <c r="G8" s="507"/>
      <c r="H8" s="507"/>
      <c r="I8" s="507"/>
      <c r="J8" s="507"/>
      <c r="K8" s="507"/>
      <c r="L8" s="507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</row>
    <row r="9" s="413" customFormat="1" spans="2:26">
      <c r="B9" s="506"/>
      <c r="C9" s="506"/>
      <c r="D9" s="507"/>
      <c r="E9" s="508"/>
      <c r="F9" s="507"/>
      <c r="G9" s="507"/>
      <c r="H9" s="507"/>
      <c r="I9" s="507"/>
      <c r="J9" s="507"/>
      <c r="K9" s="507"/>
      <c r="L9" s="507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</row>
    <row r="10" s="414" customFormat="1" ht="45" spans="1:26">
      <c r="A10" s="421" t="s">
        <v>73</v>
      </c>
      <c r="B10" s="421" t="s">
        <v>350</v>
      </c>
      <c r="C10" s="421" t="s">
        <v>351</v>
      </c>
      <c r="D10" s="509" t="s">
        <v>352</v>
      </c>
      <c r="E10" s="510" t="s">
        <v>353</v>
      </c>
      <c r="F10" s="510" t="s">
        <v>354</v>
      </c>
      <c r="G10" s="510" t="s">
        <v>355</v>
      </c>
      <c r="H10" s="510" t="s">
        <v>356</v>
      </c>
      <c r="I10" s="528" t="s">
        <v>357</v>
      </c>
      <c r="J10" s="510" t="s">
        <v>358</v>
      </c>
      <c r="K10" s="510" t="s">
        <v>359</v>
      </c>
      <c r="L10" s="421" t="s">
        <v>360</v>
      </c>
      <c r="M10" s="421" t="s">
        <v>361</v>
      </c>
      <c r="N10" s="421" t="s">
        <v>362</v>
      </c>
      <c r="O10" s="421" t="s">
        <v>363</v>
      </c>
      <c r="P10" s="421" t="s">
        <v>364</v>
      </c>
      <c r="Q10" s="421" t="s">
        <v>365</v>
      </c>
      <c r="R10" s="421" t="s">
        <v>366</v>
      </c>
      <c r="S10" s="443"/>
      <c r="T10" s="443"/>
      <c r="U10" s="443"/>
      <c r="V10" s="443"/>
      <c r="W10" s="443"/>
      <c r="X10" s="443"/>
      <c r="Y10" s="443"/>
      <c r="Z10" s="443"/>
    </row>
    <row r="11" ht="15" spans="1:26">
      <c r="A11" s="511">
        <v>1</v>
      </c>
      <c r="B11" s="512" t="s">
        <v>367</v>
      </c>
      <c r="C11" s="513"/>
      <c r="D11" s="514"/>
      <c r="E11" s="515"/>
      <c r="F11" s="516"/>
      <c r="G11" s="517"/>
      <c r="H11" s="517"/>
      <c r="I11" s="515"/>
      <c r="J11" s="524"/>
      <c r="K11" s="524"/>
      <c r="L11" s="524"/>
      <c r="M11" s="524"/>
      <c r="N11" s="524"/>
      <c r="O11" s="524"/>
      <c r="P11" s="524"/>
      <c r="Q11" s="524"/>
      <c r="R11" s="524"/>
      <c r="S11" s="432"/>
      <c r="T11" s="432"/>
      <c r="U11" s="432"/>
      <c r="V11" s="432"/>
      <c r="W11" s="432"/>
      <c r="X11" s="432"/>
      <c r="Y11" s="432"/>
      <c r="Z11" s="432"/>
    </row>
    <row r="12" ht="15" spans="1:26">
      <c r="A12" s="511">
        <f t="shared" ref="A12:A58" si="0">A11+1</f>
        <v>2</v>
      </c>
      <c r="B12" s="518" t="s">
        <v>368</v>
      </c>
      <c r="C12" s="513"/>
      <c r="D12" s="514"/>
      <c r="E12" s="515"/>
      <c r="F12" s="516"/>
      <c r="G12" s="517"/>
      <c r="H12" s="517"/>
      <c r="I12" s="515"/>
      <c r="J12" s="524"/>
      <c r="K12" s="524"/>
      <c r="L12" s="524"/>
      <c r="M12" s="524"/>
      <c r="N12" s="524"/>
      <c r="O12" s="524"/>
      <c r="P12" s="524"/>
      <c r="Q12" s="524"/>
      <c r="R12" s="524"/>
      <c r="S12" s="432"/>
      <c r="T12" s="432"/>
      <c r="U12" s="432"/>
      <c r="V12" s="432"/>
      <c r="W12" s="432"/>
      <c r="X12" s="432"/>
      <c r="Y12" s="432"/>
      <c r="Z12" s="432"/>
    </row>
    <row r="13" ht="15" spans="1:26">
      <c r="A13" s="511">
        <f t="shared" si="0"/>
        <v>3</v>
      </c>
      <c r="B13" s="518" t="s">
        <v>368</v>
      </c>
      <c r="C13" s="513"/>
      <c r="D13" s="514"/>
      <c r="E13" s="515"/>
      <c r="F13" s="516"/>
      <c r="G13" s="517"/>
      <c r="H13" s="517"/>
      <c r="I13" s="515"/>
      <c r="J13" s="524"/>
      <c r="K13" s="524"/>
      <c r="L13" s="524"/>
      <c r="M13" s="524"/>
      <c r="N13" s="524"/>
      <c r="O13" s="524"/>
      <c r="P13" s="524"/>
      <c r="Q13" s="524"/>
      <c r="R13" s="524"/>
      <c r="S13" s="432"/>
      <c r="T13" s="432"/>
      <c r="U13" s="432"/>
      <c r="V13" s="432"/>
      <c r="W13" s="432"/>
      <c r="X13" s="432"/>
      <c r="Y13" s="432"/>
      <c r="Z13" s="432"/>
    </row>
    <row r="14" ht="15" spans="1:26">
      <c r="A14" s="511">
        <f t="shared" si="0"/>
        <v>4</v>
      </c>
      <c r="B14" s="518" t="s">
        <v>368</v>
      </c>
      <c r="C14" s="513"/>
      <c r="D14" s="514"/>
      <c r="E14" s="519"/>
      <c r="F14" s="516"/>
      <c r="G14" s="517"/>
      <c r="H14" s="517"/>
      <c r="I14" s="515"/>
      <c r="J14" s="524"/>
      <c r="K14" s="524"/>
      <c r="L14" s="524"/>
      <c r="M14" s="524"/>
      <c r="N14" s="524"/>
      <c r="O14" s="524"/>
      <c r="P14" s="524"/>
      <c r="Q14" s="524"/>
      <c r="R14" s="524"/>
      <c r="S14" s="432"/>
      <c r="T14" s="432"/>
      <c r="U14" s="432"/>
      <c r="V14" s="432"/>
      <c r="W14" s="432"/>
      <c r="X14" s="432"/>
      <c r="Y14" s="432"/>
      <c r="Z14" s="432"/>
    </row>
    <row r="15" ht="15" spans="1:26">
      <c r="A15" s="511">
        <f t="shared" si="0"/>
        <v>5</v>
      </c>
      <c r="B15" s="518" t="s">
        <v>368</v>
      </c>
      <c r="C15" s="513"/>
      <c r="D15" s="514"/>
      <c r="E15" s="515"/>
      <c r="F15" s="516"/>
      <c r="G15" s="517"/>
      <c r="H15" s="517"/>
      <c r="I15" s="515"/>
      <c r="J15" s="524"/>
      <c r="K15" s="524"/>
      <c r="L15" s="524"/>
      <c r="M15" s="524"/>
      <c r="N15" s="524"/>
      <c r="O15" s="524"/>
      <c r="P15" s="524"/>
      <c r="Q15" s="524"/>
      <c r="R15" s="524"/>
      <c r="S15" s="432"/>
      <c r="T15" s="432"/>
      <c r="U15" s="432"/>
      <c r="V15" s="432"/>
      <c r="W15" s="432"/>
      <c r="X15" s="432"/>
      <c r="Y15" s="432"/>
      <c r="Z15" s="432"/>
    </row>
    <row r="16" ht="15" spans="1:26">
      <c r="A16" s="511">
        <f t="shared" si="0"/>
        <v>6</v>
      </c>
      <c r="B16" s="518" t="s">
        <v>368</v>
      </c>
      <c r="C16" s="513"/>
      <c r="D16" s="514"/>
      <c r="E16" s="515"/>
      <c r="F16" s="516"/>
      <c r="G16" s="517"/>
      <c r="H16" s="517"/>
      <c r="I16" s="515"/>
      <c r="J16" s="524"/>
      <c r="K16" s="524"/>
      <c r="L16" s="524"/>
      <c r="M16" s="524"/>
      <c r="N16" s="524"/>
      <c r="O16" s="524"/>
      <c r="P16" s="524"/>
      <c r="Q16" s="524"/>
      <c r="R16" s="524"/>
      <c r="S16" s="432"/>
      <c r="T16" s="432"/>
      <c r="U16" s="432"/>
      <c r="V16" s="432"/>
      <c r="W16" s="432"/>
      <c r="X16" s="432"/>
      <c r="Y16" s="432"/>
      <c r="Z16" s="432"/>
    </row>
    <row r="17" ht="15" spans="1:26">
      <c r="A17" s="511">
        <f t="shared" si="0"/>
        <v>7</v>
      </c>
      <c r="B17" s="518" t="s">
        <v>368</v>
      </c>
      <c r="C17" s="513"/>
      <c r="D17" s="514"/>
      <c r="E17" s="515"/>
      <c r="F17" s="516"/>
      <c r="G17" s="517"/>
      <c r="H17" s="517"/>
      <c r="I17" s="515"/>
      <c r="J17" s="524"/>
      <c r="K17" s="524"/>
      <c r="L17" s="524"/>
      <c r="M17" s="524"/>
      <c r="N17" s="524"/>
      <c r="O17" s="524"/>
      <c r="P17" s="524"/>
      <c r="Q17" s="524"/>
      <c r="R17" s="524"/>
      <c r="S17" s="432"/>
      <c r="T17" s="432"/>
      <c r="U17" s="432"/>
      <c r="V17" s="432"/>
      <c r="W17" s="432"/>
      <c r="X17" s="432"/>
      <c r="Y17" s="432"/>
      <c r="Z17" s="432"/>
    </row>
    <row r="18" ht="15" spans="1:26">
      <c r="A18" s="511">
        <f t="shared" si="0"/>
        <v>8</v>
      </c>
      <c r="B18" s="512" t="s">
        <v>369</v>
      </c>
      <c r="C18" s="513"/>
      <c r="D18" s="514"/>
      <c r="E18" s="517"/>
      <c r="F18" s="516"/>
      <c r="G18" s="517"/>
      <c r="H18" s="517"/>
      <c r="I18" s="515"/>
      <c r="J18" s="524"/>
      <c r="K18" s="524"/>
      <c r="L18" s="524"/>
      <c r="M18" s="524"/>
      <c r="N18" s="524"/>
      <c r="O18" s="524"/>
      <c r="P18" s="524"/>
      <c r="Q18" s="524"/>
      <c r="R18" s="524"/>
      <c r="S18" s="432"/>
      <c r="T18" s="432"/>
      <c r="U18" s="432"/>
      <c r="V18" s="432"/>
      <c r="W18" s="432"/>
      <c r="X18" s="432"/>
      <c r="Y18" s="432"/>
      <c r="Z18" s="432"/>
    </row>
    <row r="19" ht="15" spans="1:26">
      <c r="A19" s="511">
        <f t="shared" si="0"/>
        <v>9</v>
      </c>
      <c r="B19" s="512" t="s">
        <v>369</v>
      </c>
      <c r="C19" s="513"/>
      <c r="D19" s="514"/>
      <c r="E19" s="517"/>
      <c r="F19" s="516"/>
      <c r="G19" s="517"/>
      <c r="H19" s="517"/>
      <c r="I19" s="515"/>
      <c r="J19" s="524"/>
      <c r="K19" s="524"/>
      <c r="L19" s="524"/>
      <c r="M19" s="524"/>
      <c r="N19" s="524"/>
      <c r="O19" s="524"/>
      <c r="P19" s="524"/>
      <c r="Q19" s="524"/>
      <c r="R19" s="524"/>
      <c r="S19" s="432"/>
      <c r="T19" s="432"/>
      <c r="U19" s="432"/>
      <c r="V19" s="432"/>
      <c r="W19" s="432"/>
      <c r="X19" s="432"/>
      <c r="Y19" s="432"/>
      <c r="Z19" s="432"/>
    </row>
    <row r="20" ht="15" spans="1:26">
      <c r="A20" s="511">
        <f t="shared" si="0"/>
        <v>10</v>
      </c>
      <c r="B20" s="512" t="s">
        <v>369</v>
      </c>
      <c r="C20" s="513"/>
      <c r="D20" s="514"/>
      <c r="E20" s="517"/>
      <c r="F20" s="516"/>
      <c r="G20" s="517"/>
      <c r="H20" s="517"/>
      <c r="I20" s="515"/>
      <c r="J20" s="524"/>
      <c r="K20" s="524"/>
      <c r="L20" s="524"/>
      <c r="M20" s="524"/>
      <c r="N20" s="524"/>
      <c r="O20" s="524"/>
      <c r="P20" s="524"/>
      <c r="Q20" s="524"/>
      <c r="R20" s="524"/>
      <c r="S20" s="432"/>
      <c r="T20" s="432"/>
      <c r="U20" s="432"/>
      <c r="V20" s="432"/>
      <c r="W20" s="432"/>
      <c r="X20" s="432"/>
      <c r="Y20" s="432"/>
      <c r="Z20" s="432"/>
    </row>
    <row r="21" ht="15" spans="1:26">
      <c r="A21" s="511">
        <f t="shared" si="0"/>
        <v>11</v>
      </c>
      <c r="B21" s="512" t="s">
        <v>369</v>
      </c>
      <c r="C21" s="513"/>
      <c r="D21" s="514"/>
      <c r="E21" s="515"/>
      <c r="F21" s="516"/>
      <c r="G21" s="517"/>
      <c r="H21" s="517"/>
      <c r="I21" s="515"/>
      <c r="J21" s="524"/>
      <c r="K21" s="524"/>
      <c r="L21" s="524"/>
      <c r="M21" s="524"/>
      <c r="N21" s="524"/>
      <c r="O21" s="524"/>
      <c r="P21" s="524"/>
      <c r="Q21" s="524"/>
      <c r="R21" s="524"/>
      <c r="S21" s="432"/>
      <c r="T21" s="432"/>
      <c r="U21" s="432"/>
      <c r="V21" s="432"/>
      <c r="W21" s="432"/>
      <c r="X21" s="432"/>
      <c r="Y21" s="432"/>
      <c r="Z21" s="432"/>
    </row>
    <row r="22" ht="15" spans="1:26">
      <c r="A22" s="511">
        <f t="shared" si="0"/>
        <v>12</v>
      </c>
      <c r="B22" s="518" t="s">
        <v>369</v>
      </c>
      <c r="C22" s="513"/>
      <c r="D22" s="514"/>
      <c r="E22" s="515"/>
      <c r="F22" s="516"/>
      <c r="G22" s="517"/>
      <c r="H22" s="517"/>
      <c r="I22" s="515"/>
      <c r="J22" s="524"/>
      <c r="K22" s="524"/>
      <c r="L22" s="524"/>
      <c r="M22" s="524"/>
      <c r="N22" s="524"/>
      <c r="O22" s="524"/>
      <c r="P22" s="524"/>
      <c r="Q22" s="524"/>
      <c r="R22" s="524"/>
      <c r="S22" s="432"/>
      <c r="T22" s="432"/>
      <c r="U22" s="432"/>
      <c r="V22" s="432"/>
      <c r="W22" s="432"/>
      <c r="X22" s="432"/>
      <c r="Y22" s="432"/>
      <c r="Z22" s="432"/>
    </row>
    <row r="23" ht="15" spans="1:26">
      <c r="A23" s="511">
        <f t="shared" si="0"/>
        <v>13</v>
      </c>
      <c r="B23" s="518" t="s">
        <v>369</v>
      </c>
      <c r="C23" s="513"/>
      <c r="D23" s="514"/>
      <c r="E23" s="515"/>
      <c r="F23" s="516"/>
      <c r="G23" s="517"/>
      <c r="H23" s="517"/>
      <c r="I23" s="515"/>
      <c r="J23" s="524"/>
      <c r="K23" s="524"/>
      <c r="L23" s="524"/>
      <c r="M23" s="524"/>
      <c r="N23" s="524"/>
      <c r="O23" s="524"/>
      <c r="P23" s="524"/>
      <c r="Q23" s="524"/>
      <c r="R23" s="524"/>
      <c r="S23" s="432"/>
      <c r="T23" s="432"/>
      <c r="U23" s="432"/>
      <c r="V23" s="432"/>
      <c r="W23" s="432"/>
      <c r="X23" s="432"/>
      <c r="Y23" s="432"/>
      <c r="Z23" s="432"/>
    </row>
    <row r="24" ht="15" spans="1:26">
      <c r="A24" s="511">
        <f t="shared" si="0"/>
        <v>14</v>
      </c>
      <c r="B24" s="520" t="s">
        <v>370</v>
      </c>
      <c r="C24" s="521"/>
      <c r="D24" s="522"/>
      <c r="E24" s="517"/>
      <c r="F24" s="523"/>
      <c r="G24" s="524"/>
      <c r="H24" s="524"/>
      <c r="I24" s="515"/>
      <c r="J24" s="524"/>
      <c r="K24" s="524"/>
      <c r="L24" s="524"/>
      <c r="M24" s="524"/>
      <c r="N24" s="524"/>
      <c r="O24" s="524"/>
      <c r="P24" s="524"/>
      <c r="Q24" s="524"/>
      <c r="R24" s="524"/>
      <c r="S24" s="432"/>
      <c r="T24" s="432"/>
      <c r="U24" s="432"/>
      <c r="V24" s="432"/>
      <c r="W24" s="432"/>
      <c r="X24" s="432"/>
      <c r="Y24" s="432"/>
      <c r="Z24" s="432"/>
    </row>
    <row r="25" ht="15" spans="1:26">
      <c r="A25" s="511">
        <f t="shared" si="0"/>
        <v>15</v>
      </c>
      <c r="B25" s="520" t="s">
        <v>370</v>
      </c>
      <c r="C25" s="521"/>
      <c r="D25" s="522"/>
      <c r="E25" s="515"/>
      <c r="F25" s="523"/>
      <c r="G25" s="524"/>
      <c r="H25" s="524"/>
      <c r="I25" s="515"/>
      <c r="J25" s="524"/>
      <c r="K25" s="524"/>
      <c r="L25" s="524"/>
      <c r="M25" s="524"/>
      <c r="N25" s="524"/>
      <c r="O25" s="524"/>
      <c r="P25" s="524"/>
      <c r="Q25" s="524"/>
      <c r="R25" s="524"/>
      <c r="S25" s="432"/>
      <c r="T25" s="432"/>
      <c r="U25" s="432"/>
      <c r="V25" s="432"/>
      <c r="W25" s="432"/>
      <c r="X25" s="432"/>
      <c r="Y25" s="432"/>
      <c r="Z25" s="432"/>
    </row>
    <row r="26" ht="15" spans="1:26">
      <c r="A26" s="511">
        <f t="shared" si="0"/>
        <v>16</v>
      </c>
      <c r="B26" s="525" t="s">
        <v>370</v>
      </c>
      <c r="C26" s="521"/>
      <c r="D26" s="522"/>
      <c r="E26" s="515"/>
      <c r="F26" s="523"/>
      <c r="G26" s="524"/>
      <c r="H26" s="524"/>
      <c r="I26" s="515"/>
      <c r="J26" s="524"/>
      <c r="K26" s="524"/>
      <c r="L26" s="524"/>
      <c r="M26" s="524"/>
      <c r="N26" s="524"/>
      <c r="O26" s="524"/>
      <c r="P26" s="524"/>
      <c r="Q26" s="524"/>
      <c r="R26" s="524"/>
      <c r="S26" s="432"/>
      <c r="T26" s="432"/>
      <c r="U26" s="432"/>
      <c r="V26" s="432"/>
      <c r="W26" s="432"/>
      <c r="X26" s="432"/>
      <c r="Y26" s="432"/>
      <c r="Z26" s="432"/>
    </row>
    <row r="27" ht="15" spans="1:26">
      <c r="A27" s="511">
        <f t="shared" si="0"/>
        <v>17</v>
      </c>
      <c r="B27" s="512" t="s">
        <v>371</v>
      </c>
      <c r="C27" s="513"/>
      <c r="D27" s="514"/>
      <c r="E27" s="515"/>
      <c r="F27" s="516"/>
      <c r="G27" s="517"/>
      <c r="H27" s="517"/>
      <c r="I27" s="515"/>
      <c r="J27" s="524"/>
      <c r="K27" s="524"/>
      <c r="L27" s="524"/>
      <c r="M27" s="524"/>
      <c r="N27" s="524"/>
      <c r="O27" s="524"/>
      <c r="P27" s="524"/>
      <c r="Q27" s="524"/>
      <c r="R27" s="524"/>
      <c r="S27" s="432"/>
      <c r="T27" s="432"/>
      <c r="U27" s="432"/>
      <c r="V27" s="432"/>
      <c r="W27" s="432"/>
      <c r="X27" s="432"/>
      <c r="Y27" s="432"/>
      <c r="Z27" s="432"/>
    </row>
    <row r="28" ht="15" spans="1:26">
      <c r="A28" s="511">
        <f t="shared" si="0"/>
        <v>18</v>
      </c>
      <c r="B28" s="518" t="s">
        <v>371</v>
      </c>
      <c r="C28" s="513"/>
      <c r="D28" s="514"/>
      <c r="E28" s="515"/>
      <c r="F28" s="516"/>
      <c r="G28" s="517"/>
      <c r="H28" s="517"/>
      <c r="I28" s="515"/>
      <c r="J28" s="524"/>
      <c r="K28" s="524"/>
      <c r="L28" s="524"/>
      <c r="M28" s="524"/>
      <c r="N28" s="524"/>
      <c r="O28" s="524"/>
      <c r="P28" s="524"/>
      <c r="Q28" s="524"/>
      <c r="R28" s="524"/>
      <c r="S28" s="432"/>
      <c r="T28" s="432"/>
      <c r="U28" s="432"/>
      <c r="V28" s="432"/>
      <c r="W28" s="432"/>
      <c r="X28" s="432"/>
      <c r="Y28" s="432"/>
      <c r="Z28" s="432"/>
    </row>
    <row r="29" ht="15" spans="1:26">
      <c r="A29" s="511">
        <f t="shared" si="0"/>
        <v>19</v>
      </c>
      <c r="B29" s="512" t="s">
        <v>372</v>
      </c>
      <c r="C29" s="513"/>
      <c r="D29" s="514"/>
      <c r="E29" s="515"/>
      <c r="F29" s="516"/>
      <c r="G29" s="517"/>
      <c r="H29" s="517"/>
      <c r="I29" s="515"/>
      <c r="J29" s="524"/>
      <c r="K29" s="524"/>
      <c r="L29" s="524"/>
      <c r="M29" s="524"/>
      <c r="N29" s="524"/>
      <c r="O29" s="524"/>
      <c r="P29" s="524"/>
      <c r="Q29" s="524"/>
      <c r="R29" s="524"/>
      <c r="S29" s="432"/>
      <c r="T29" s="432"/>
      <c r="U29" s="432"/>
      <c r="V29" s="432"/>
      <c r="W29" s="432"/>
      <c r="X29" s="432"/>
      <c r="Y29" s="432"/>
      <c r="Z29" s="432"/>
    </row>
    <row r="30" ht="15" spans="1:26">
      <c r="A30" s="511">
        <f t="shared" si="0"/>
        <v>20</v>
      </c>
      <c r="B30" s="520" t="s">
        <v>373</v>
      </c>
      <c r="C30" s="521"/>
      <c r="D30" s="522"/>
      <c r="E30" s="515"/>
      <c r="F30" s="523"/>
      <c r="G30" s="524"/>
      <c r="H30" s="524"/>
      <c r="I30" s="515"/>
      <c r="J30" s="524"/>
      <c r="K30" s="524"/>
      <c r="L30" s="524"/>
      <c r="M30" s="524"/>
      <c r="N30" s="524"/>
      <c r="O30" s="524"/>
      <c r="P30" s="524"/>
      <c r="Q30" s="524"/>
      <c r="R30" s="524"/>
      <c r="S30" s="432"/>
      <c r="T30" s="432"/>
      <c r="U30" s="432"/>
      <c r="V30" s="432"/>
      <c r="W30" s="432"/>
      <c r="X30" s="432"/>
      <c r="Y30" s="432"/>
      <c r="Z30" s="432"/>
    </row>
    <row r="31" ht="15" spans="1:26">
      <c r="A31" s="511">
        <f t="shared" si="0"/>
        <v>21</v>
      </c>
      <c r="B31" s="512" t="s">
        <v>374</v>
      </c>
      <c r="C31" s="513"/>
      <c r="D31" s="514"/>
      <c r="E31" s="515"/>
      <c r="F31" s="516"/>
      <c r="G31" s="517"/>
      <c r="H31" s="517"/>
      <c r="I31" s="515"/>
      <c r="J31" s="524"/>
      <c r="K31" s="524"/>
      <c r="L31" s="524"/>
      <c r="M31" s="524"/>
      <c r="N31" s="524"/>
      <c r="O31" s="524"/>
      <c r="P31" s="524"/>
      <c r="Q31" s="524"/>
      <c r="R31" s="524"/>
      <c r="S31" s="432"/>
      <c r="T31" s="432"/>
      <c r="U31" s="432"/>
      <c r="V31" s="432"/>
      <c r="W31" s="432"/>
      <c r="X31" s="432"/>
      <c r="Y31" s="432"/>
      <c r="Z31" s="432"/>
    </row>
    <row r="32" ht="15" spans="1:26">
      <c r="A32" s="511">
        <f t="shared" si="0"/>
        <v>22</v>
      </c>
      <c r="B32" s="512" t="s">
        <v>374</v>
      </c>
      <c r="C32" s="513"/>
      <c r="D32" s="514"/>
      <c r="E32" s="515"/>
      <c r="F32" s="516"/>
      <c r="G32" s="517"/>
      <c r="H32" s="517"/>
      <c r="I32" s="515"/>
      <c r="J32" s="524"/>
      <c r="K32" s="524"/>
      <c r="L32" s="524"/>
      <c r="M32" s="524"/>
      <c r="N32" s="524"/>
      <c r="O32" s="524"/>
      <c r="P32" s="524"/>
      <c r="Q32" s="524"/>
      <c r="R32" s="524"/>
      <c r="S32" s="432"/>
      <c r="T32" s="432"/>
      <c r="U32" s="432"/>
      <c r="V32" s="432"/>
      <c r="W32" s="432"/>
      <c r="X32" s="432"/>
      <c r="Y32" s="432"/>
      <c r="Z32" s="432"/>
    </row>
    <row r="33" ht="15" spans="1:26">
      <c r="A33" s="511">
        <f t="shared" si="0"/>
        <v>23</v>
      </c>
      <c r="B33" s="520" t="s">
        <v>375</v>
      </c>
      <c r="C33" s="521"/>
      <c r="D33" s="522"/>
      <c r="E33" s="515"/>
      <c r="F33" s="523"/>
      <c r="G33" s="524"/>
      <c r="H33" s="524"/>
      <c r="I33" s="515"/>
      <c r="J33" s="524"/>
      <c r="K33" s="524"/>
      <c r="L33" s="524"/>
      <c r="M33" s="524"/>
      <c r="N33" s="524"/>
      <c r="O33" s="524"/>
      <c r="P33" s="524"/>
      <c r="Q33" s="524"/>
      <c r="R33" s="524"/>
      <c r="S33" s="432"/>
      <c r="T33" s="432"/>
      <c r="U33" s="432"/>
      <c r="V33" s="432"/>
      <c r="W33" s="432"/>
      <c r="X33" s="432"/>
      <c r="Y33" s="432"/>
      <c r="Z33" s="432"/>
    </row>
    <row r="34" ht="15" spans="1:26">
      <c r="A34" s="511">
        <f t="shared" si="0"/>
        <v>24</v>
      </c>
      <c r="B34" s="525" t="s">
        <v>375</v>
      </c>
      <c r="C34" s="521"/>
      <c r="D34" s="522"/>
      <c r="E34" s="515"/>
      <c r="F34" s="523"/>
      <c r="G34" s="524"/>
      <c r="H34" s="524"/>
      <c r="I34" s="515"/>
      <c r="J34" s="524"/>
      <c r="K34" s="524"/>
      <c r="L34" s="524"/>
      <c r="M34" s="524"/>
      <c r="N34" s="524"/>
      <c r="O34" s="524"/>
      <c r="P34" s="524"/>
      <c r="Q34" s="524"/>
      <c r="R34" s="524"/>
      <c r="S34" s="432"/>
      <c r="T34" s="432"/>
      <c r="U34" s="432"/>
      <c r="V34" s="432"/>
      <c r="W34" s="432"/>
      <c r="X34" s="432"/>
      <c r="Y34" s="432"/>
      <c r="Z34" s="432"/>
    </row>
    <row r="35" ht="15" spans="1:26">
      <c r="A35" s="511">
        <f t="shared" si="0"/>
        <v>25</v>
      </c>
      <c r="B35" s="525" t="s">
        <v>375</v>
      </c>
      <c r="C35" s="521"/>
      <c r="D35" s="522"/>
      <c r="E35" s="515"/>
      <c r="F35" s="523"/>
      <c r="G35" s="524"/>
      <c r="H35" s="524"/>
      <c r="I35" s="515"/>
      <c r="J35" s="524"/>
      <c r="K35" s="524"/>
      <c r="L35" s="524"/>
      <c r="M35" s="524"/>
      <c r="N35" s="524"/>
      <c r="O35" s="524"/>
      <c r="P35" s="524"/>
      <c r="Q35" s="524"/>
      <c r="R35" s="524"/>
      <c r="S35" s="432"/>
      <c r="T35" s="432"/>
      <c r="U35" s="432"/>
      <c r="V35" s="432"/>
      <c r="W35" s="432"/>
      <c r="X35" s="432"/>
      <c r="Y35" s="432"/>
      <c r="Z35" s="432"/>
    </row>
    <row r="36" ht="15" spans="1:26">
      <c r="A36" s="511">
        <f t="shared" si="0"/>
        <v>26</v>
      </c>
      <c r="B36" s="520" t="s">
        <v>376</v>
      </c>
      <c r="C36" s="521"/>
      <c r="D36" s="522"/>
      <c r="E36" s="517"/>
      <c r="F36" s="523"/>
      <c r="G36" s="524"/>
      <c r="H36" s="524"/>
      <c r="I36" s="515"/>
      <c r="J36" s="524"/>
      <c r="K36" s="524"/>
      <c r="L36" s="524"/>
      <c r="M36" s="524"/>
      <c r="N36" s="524"/>
      <c r="O36" s="524"/>
      <c r="P36" s="524"/>
      <c r="Q36" s="524"/>
      <c r="R36" s="524"/>
      <c r="S36" s="432"/>
      <c r="T36" s="432"/>
      <c r="U36" s="432"/>
      <c r="V36" s="432"/>
      <c r="W36" s="432"/>
      <c r="X36" s="432"/>
      <c r="Y36" s="432"/>
      <c r="Z36" s="432"/>
    </row>
    <row r="37" ht="15" spans="1:26">
      <c r="A37" s="511">
        <f t="shared" si="0"/>
        <v>27</v>
      </c>
      <c r="B37" s="512" t="s">
        <v>377</v>
      </c>
      <c r="C37" s="513"/>
      <c r="D37" s="514"/>
      <c r="E37" s="515"/>
      <c r="F37" s="516"/>
      <c r="G37" s="517"/>
      <c r="H37" s="517"/>
      <c r="I37" s="515"/>
      <c r="J37" s="524"/>
      <c r="K37" s="524"/>
      <c r="L37" s="524"/>
      <c r="M37" s="524"/>
      <c r="N37" s="524"/>
      <c r="O37" s="524"/>
      <c r="P37" s="524"/>
      <c r="Q37" s="524"/>
      <c r="R37" s="524"/>
      <c r="S37" s="432"/>
      <c r="T37" s="432"/>
      <c r="U37" s="432"/>
      <c r="V37" s="432"/>
      <c r="W37" s="432"/>
      <c r="X37" s="432"/>
      <c r="Y37" s="432"/>
      <c r="Z37" s="432"/>
    </row>
    <row r="38" ht="15" spans="1:26">
      <c r="A38" s="511">
        <f t="shared" si="0"/>
        <v>28</v>
      </c>
      <c r="B38" s="512" t="s">
        <v>377</v>
      </c>
      <c r="C38" s="513"/>
      <c r="D38" s="514"/>
      <c r="E38" s="515"/>
      <c r="F38" s="516"/>
      <c r="G38" s="517"/>
      <c r="H38" s="517"/>
      <c r="I38" s="515"/>
      <c r="J38" s="524"/>
      <c r="K38" s="524"/>
      <c r="L38" s="524"/>
      <c r="M38" s="524"/>
      <c r="N38" s="524"/>
      <c r="O38" s="524"/>
      <c r="P38" s="524"/>
      <c r="Q38" s="524"/>
      <c r="R38" s="524"/>
      <c r="S38" s="432"/>
      <c r="T38" s="432"/>
      <c r="U38" s="432"/>
      <c r="V38" s="432"/>
      <c r="W38" s="432"/>
      <c r="X38" s="432"/>
      <c r="Y38" s="432"/>
      <c r="Z38" s="432"/>
    </row>
    <row r="39" ht="15" spans="1:26">
      <c r="A39" s="511">
        <f t="shared" si="0"/>
        <v>29</v>
      </c>
      <c r="B39" s="512" t="s">
        <v>377</v>
      </c>
      <c r="C39" s="513"/>
      <c r="D39" s="526"/>
      <c r="E39" s="515"/>
      <c r="F39" s="516"/>
      <c r="G39" s="517"/>
      <c r="H39" s="517"/>
      <c r="I39" s="515"/>
      <c r="J39" s="524"/>
      <c r="K39" s="524"/>
      <c r="L39" s="524"/>
      <c r="M39" s="524"/>
      <c r="N39" s="524"/>
      <c r="O39" s="524"/>
      <c r="P39" s="524"/>
      <c r="Q39" s="524"/>
      <c r="R39" s="524"/>
      <c r="S39" s="432"/>
      <c r="T39" s="432"/>
      <c r="U39" s="432"/>
      <c r="V39" s="432"/>
      <c r="W39" s="432"/>
      <c r="X39" s="432"/>
      <c r="Y39" s="432"/>
      <c r="Z39" s="432"/>
    </row>
    <row r="40" ht="15" spans="1:26">
      <c r="A40" s="511">
        <f t="shared" si="0"/>
        <v>30</v>
      </c>
      <c r="B40" s="512" t="s">
        <v>377</v>
      </c>
      <c r="C40" s="513"/>
      <c r="D40" s="526"/>
      <c r="E40" s="515"/>
      <c r="F40" s="516"/>
      <c r="G40" s="517"/>
      <c r="H40" s="517"/>
      <c r="I40" s="515"/>
      <c r="J40" s="524"/>
      <c r="K40" s="524"/>
      <c r="L40" s="524"/>
      <c r="M40" s="524"/>
      <c r="N40" s="524"/>
      <c r="O40" s="524"/>
      <c r="P40" s="524"/>
      <c r="Q40" s="524"/>
      <c r="R40" s="524"/>
      <c r="S40" s="432"/>
      <c r="T40" s="432"/>
      <c r="U40" s="432"/>
      <c r="V40" s="432"/>
      <c r="W40" s="432"/>
      <c r="X40" s="432"/>
      <c r="Y40" s="432"/>
      <c r="Z40" s="432"/>
    </row>
    <row r="41" ht="15" spans="1:26">
      <c r="A41" s="511">
        <f t="shared" si="0"/>
        <v>31</v>
      </c>
      <c r="B41" s="512" t="s">
        <v>377</v>
      </c>
      <c r="C41" s="513"/>
      <c r="D41" s="515"/>
      <c r="E41" s="515"/>
      <c r="F41" s="516"/>
      <c r="G41" s="517"/>
      <c r="H41" s="517"/>
      <c r="I41" s="515"/>
      <c r="J41" s="524"/>
      <c r="K41" s="524"/>
      <c r="L41" s="524"/>
      <c r="M41" s="524"/>
      <c r="N41" s="524"/>
      <c r="O41" s="524"/>
      <c r="P41" s="524"/>
      <c r="Q41" s="524"/>
      <c r="R41" s="524"/>
      <c r="S41" s="432"/>
      <c r="T41" s="432"/>
      <c r="U41" s="432"/>
      <c r="V41" s="432"/>
      <c r="W41" s="432"/>
      <c r="X41" s="432"/>
      <c r="Y41" s="432"/>
      <c r="Z41" s="432"/>
    </row>
    <row r="42" ht="15" spans="1:26">
      <c r="A42" s="511">
        <f t="shared" si="0"/>
        <v>32</v>
      </c>
      <c r="B42" s="512" t="s">
        <v>378</v>
      </c>
      <c r="C42" s="513"/>
      <c r="D42" s="514"/>
      <c r="E42" s="517"/>
      <c r="F42" s="516"/>
      <c r="G42" s="517"/>
      <c r="H42" s="517"/>
      <c r="I42" s="515"/>
      <c r="J42" s="524"/>
      <c r="K42" s="524"/>
      <c r="L42" s="524"/>
      <c r="M42" s="524"/>
      <c r="N42" s="524"/>
      <c r="O42" s="524"/>
      <c r="P42" s="524"/>
      <c r="Q42" s="524"/>
      <c r="R42" s="524"/>
      <c r="S42" s="432"/>
      <c r="T42" s="432"/>
      <c r="U42" s="432"/>
      <c r="V42" s="432"/>
      <c r="W42" s="432"/>
      <c r="X42" s="432"/>
      <c r="Y42" s="432"/>
      <c r="Z42" s="432"/>
    </row>
    <row r="43" ht="15" spans="1:26">
      <c r="A43" s="511">
        <f t="shared" si="0"/>
        <v>33</v>
      </c>
      <c r="B43" s="512" t="s">
        <v>378</v>
      </c>
      <c r="C43" s="513"/>
      <c r="D43" s="514"/>
      <c r="E43" s="517"/>
      <c r="F43" s="516"/>
      <c r="G43" s="517"/>
      <c r="H43" s="517"/>
      <c r="I43" s="515"/>
      <c r="J43" s="524"/>
      <c r="K43" s="524"/>
      <c r="L43" s="524"/>
      <c r="M43" s="524"/>
      <c r="N43" s="524"/>
      <c r="O43" s="524"/>
      <c r="P43" s="524"/>
      <c r="Q43" s="524"/>
      <c r="R43" s="524"/>
      <c r="S43" s="432"/>
      <c r="T43" s="432"/>
      <c r="U43" s="432"/>
      <c r="V43" s="432"/>
      <c r="W43" s="432"/>
      <c r="X43" s="432"/>
      <c r="Y43" s="432"/>
      <c r="Z43" s="432"/>
    </row>
    <row r="44" ht="15" spans="1:26">
      <c r="A44" s="511">
        <f t="shared" si="0"/>
        <v>34</v>
      </c>
      <c r="B44" s="512" t="s">
        <v>378</v>
      </c>
      <c r="C44" s="513"/>
      <c r="D44" s="514"/>
      <c r="E44" s="517"/>
      <c r="F44" s="516"/>
      <c r="G44" s="517"/>
      <c r="H44" s="517"/>
      <c r="I44" s="515"/>
      <c r="J44" s="524"/>
      <c r="K44" s="524"/>
      <c r="L44" s="524"/>
      <c r="M44" s="524"/>
      <c r="N44" s="524"/>
      <c r="O44" s="524"/>
      <c r="P44" s="524"/>
      <c r="Q44" s="524"/>
      <c r="R44" s="524"/>
      <c r="S44" s="432"/>
      <c r="T44" s="432"/>
      <c r="U44" s="432"/>
      <c r="V44" s="432"/>
      <c r="W44" s="432"/>
      <c r="X44" s="432"/>
      <c r="Y44" s="432"/>
      <c r="Z44" s="432"/>
    </row>
    <row r="45" ht="15" spans="1:26">
      <c r="A45" s="511">
        <f t="shared" si="0"/>
        <v>35</v>
      </c>
      <c r="B45" s="512" t="s">
        <v>378</v>
      </c>
      <c r="C45" s="513"/>
      <c r="D45" s="514"/>
      <c r="E45" s="517"/>
      <c r="F45" s="516"/>
      <c r="G45" s="517"/>
      <c r="H45" s="517"/>
      <c r="I45" s="515"/>
      <c r="J45" s="524"/>
      <c r="K45" s="524"/>
      <c r="L45" s="524"/>
      <c r="M45" s="524"/>
      <c r="N45" s="524"/>
      <c r="O45" s="524"/>
      <c r="P45" s="524"/>
      <c r="Q45" s="524"/>
      <c r="R45" s="524"/>
      <c r="S45" s="432"/>
      <c r="T45" s="432"/>
      <c r="U45" s="432"/>
      <c r="V45" s="432"/>
      <c r="W45" s="432"/>
      <c r="X45" s="432"/>
      <c r="Y45" s="432"/>
      <c r="Z45" s="432"/>
    </row>
    <row r="46" ht="15" spans="1:26">
      <c r="A46" s="511">
        <f t="shared" si="0"/>
        <v>36</v>
      </c>
      <c r="B46" s="512" t="s">
        <v>379</v>
      </c>
      <c r="C46" s="513"/>
      <c r="D46" s="514"/>
      <c r="E46" s="517"/>
      <c r="F46" s="516"/>
      <c r="G46" s="517"/>
      <c r="H46" s="517"/>
      <c r="I46" s="515"/>
      <c r="J46" s="524"/>
      <c r="K46" s="524"/>
      <c r="L46" s="524"/>
      <c r="M46" s="524"/>
      <c r="N46" s="524"/>
      <c r="O46" s="524"/>
      <c r="P46" s="524"/>
      <c r="Q46" s="524"/>
      <c r="R46" s="524"/>
      <c r="S46" s="432"/>
      <c r="T46" s="432"/>
      <c r="U46" s="432"/>
      <c r="V46" s="432"/>
      <c r="W46" s="432"/>
      <c r="X46" s="432"/>
      <c r="Y46" s="432"/>
      <c r="Z46" s="432"/>
    </row>
    <row r="47" ht="15" spans="1:26">
      <c r="A47" s="511">
        <f t="shared" si="0"/>
        <v>37</v>
      </c>
      <c r="B47" s="512" t="s">
        <v>380</v>
      </c>
      <c r="C47" s="513"/>
      <c r="D47" s="514"/>
      <c r="E47" s="517"/>
      <c r="F47" s="516"/>
      <c r="G47" s="517"/>
      <c r="H47" s="517"/>
      <c r="I47" s="515"/>
      <c r="J47" s="524"/>
      <c r="K47" s="524"/>
      <c r="L47" s="524"/>
      <c r="M47" s="524"/>
      <c r="N47" s="524"/>
      <c r="O47" s="524"/>
      <c r="P47" s="524"/>
      <c r="Q47" s="524"/>
      <c r="R47" s="524"/>
      <c r="S47" s="432"/>
      <c r="T47" s="432"/>
      <c r="U47" s="432"/>
      <c r="V47" s="432"/>
      <c r="W47" s="432"/>
      <c r="X47" s="432"/>
      <c r="Y47" s="432"/>
      <c r="Z47" s="432"/>
    </row>
    <row r="48" ht="15" spans="1:26">
      <c r="A48" s="511">
        <f t="shared" si="0"/>
        <v>38</v>
      </c>
      <c r="B48" s="512" t="s">
        <v>380</v>
      </c>
      <c r="C48" s="513"/>
      <c r="D48" s="514"/>
      <c r="E48" s="517"/>
      <c r="F48" s="516"/>
      <c r="G48" s="517"/>
      <c r="H48" s="517"/>
      <c r="I48" s="515"/>
      <c r="J48" s="524"/>
      <c r="K48" s="524"/>
      <c r="L48" s="524"/>
      <c r="M48" s="524"/>
      <c r="N48" s="524"/>
      <c r="O48" s="524"/>
      <c r="P48" s="524"/>
      <c r="Q48" s="524"/>
      <c r="R48" s="524"/>
      <c r="S48" s="432"/>
      <c r="T48" s="432"/>
      <c r="U48" s="432"/>
      <c r="V48" s="432"/>
      <c r="W48" s="432"/>
      <c r="X48" s="432"/>
      <c r="Y48" s="432"/>
      <c r="Z48" s="432"/>
    </row>
    <row r="49" ht="15" spans="1:26">
      <c r="A49" s="511">
        <f t="shared" si="0"/>
        <v>39</v>
      </c>
      <c r="B49" s="512" t="s">
        <v>381</v>
      </c>
      <c r="C49" s="513"/>
      <c r="D49" s="514"/>
      <c r="E49" s="515"/>
      <c r="F49" s="516"/>
      <c r="G49" s="517"/>
      <c r="H49" s="517"/>
      <c r="I49" s="515"/>
      <c r="J49" s="524"/>
      <c r="K49" s="524"/>
      <c r="L49" s="524"/>
      <c r="M49" s="524"/>
      <c r="N49" s="524"/>
      <c r="O49" s="524"/>
      <c r="P49" s="524"/>
      <c r="Q49" s="524"/>
      <c r="R49" s="524"/>
      <c r="S49" s="432"/>
      <c r="T49" s="432"/>
      <c r="U49" s="432"/>
      <c r="V49" s="432"/>
      <c r="W49" s="432"/>
      <c r="X49" s="432"/>
      <c r="Y49" s="432"/>
      <c r="Z49" s="432"/>
    </row>
    <row r="50" ht="15" spans="1:26">
      <c r="A50" s="511">
        <f t="shared" si="0"/>
        <v>40</v>
      </c>
      <c r="B50" s="512" t="s">
        <v>381</v>
      </c>
      <c r="C50" s="513"/>
      <c r="D50" s="514"/>
      <c r="E50" s="515"/>
      <c r="F50" s="516"/>
      <c r="G50" s="517"/>
      <c r="H50" s="517"/>
      <c r="I50" s="515"/>
      <c r="J50" s="524"/>
      <c r="K50" s="524"/>
      <c r="L50" s="524"/>
      <c r="M50" s="524"/>
      <c r="N50" s="524"/>
      <c r="O50" s="524"/>
      <c r="P50" s="524"/>
      <c r="Q50" s="524"/>
      <c r="R50" s="524"/>
      <c r="S50" s="432"/>
      <c r="T50" s="432"/>
      <c r="U50" s="432"/>
      <c r="V50" s="432"/>
      <c r="W50" s="432"/>
      <c r="X50" s="432"/>
      <c r="Y50" s="432"/>
      <c r="Z50" s="432"/>
    </row>
    <row r="51" ht="15" spans="1:26">
      <c r="A51" s="511">
        <f t="shared" si="0"/>
        <v>41</v>
      </c>
      <c r="B51" s="512" t="s">
        <v>381</v>
      </c>
      <c r="C51" s="513"/>
      <c r="D51" s="514"/>
      <c r="E51" s="515"/>
      <c r="F51" s="516"/>
      <c r="G51" s="517"/>
      <c r="H51" s="517"/>
      <c r="I51" s="515"/>
      <c r="J51" s="524"/>
      <c r="K51" s="524"/>
      <c r="L51" s="524"/>
      <c r="M51" s="524"/>
      <c r="N51" s="524"/>
      <c r="O51" s="524"/>
      <c r="P51" s="524"/>
      <c r="Q51" s="524"/>
      <c r="R51" s="524"/>
      <c r="S51" s="432"/>
      <c r="T51" s="432"/>
      <c r="U51" s="432"/>
      <c r="V51" s="432"/>
      <c r="W51" s="432"/>
      <c r="X51" s="432"/>
      <c r="Y51" s="432"/>
      <c r="Z51" s="432"/>
    </row>
    <row r="52" ht="15" spans="1:26">
      <c r="A52" s="511">
        <f t="shared" si="0"/>
        <v>42</v>
      </c>
      <c r="B52" s="512" t="s">
        <v>381</v>
      </c>
      <c r="C52" s="513"/>
      <c r="D52" s="514"/>
      <c r="E52" s="515"/>
      <c r="F52" s="516"/>
      <c r="G52" s="517"/>
      <c r="H52" s="517"/>
      <c r="I52" s="515"/>
      <c r="J52" s="524"/>
      <c r="K52" s="524"/>
      <c r="L52" s="524"/>
      <c r="M52" s="524"/>
      <c r="N52" s="524"/>
      <c r="O52" s="524"/>
      <c r="P52" s="524"/>
      <c r="Q52" s="524"/>
      <c r="R52" s="524"/>
      <c r="S52" s="432"/>
      <c r="T52" s="432"/>
      <c r="U52" s="432"/>
      <c r="V52" s="432"/>
      <c r="W52" s="432"/>
      <c r="X52" s="432"/>
      <c r="Y52" s="432"/>
      <c r="Z52" s="432"/>
    </row>
    <row r="53" ht="15" spans="1:19">
      <c r="A53" s="511">
        <f t="shared" si="0"/>
        <v>43</v>
      </c>
      <c r="B53" s="512" t="s">
        <v>381</v>
      </c>
      <c r="C53" s="513"/>
      <c r="D53" s="514"/>
      <c r="E53" s="515"/>
      <c r="F53" s="516"/>
      <c r="G53" s="517"/>
      <c r="H53" s="517"/>
      <c r="I53" s="515"/>
      <c r="J53" s="524"/>
      <c r="K53" s="524"/>
      <c r="L53" s="524"/>
      <c r="M53" s="524"/>
      <c r="N53" s="524"/>
      <c r="O53" s="524"/>
      <c r="P53" s="524"/>
      <c r="Q53" s="524"/>
      <c r="R53" s="524"/>
      <c r="S53" s="432"/>
    </row>
    <row r="54" ht="15" spans="1:19">
      <c r="A54" s="511">
        <f t="shared" si="0"/>
        <v>44</v>
      </c>
      <c r="B54" s="520" t="s">
        <v>382</v>
      </c>
      <c r="C54" s="521"/>
      <c r="D54" s="522"/>
      <c r="E54" s="515"/>
      <c r="F54" s="523"/>
      <c r="G54" s="524"/>
      <c r="H54" s="524"/>
      <c r="I54" s="515"/>
      <c r="J54" s="524"/>
      <c r="K54" s="524"/>
      <c r="L54" s="524"/>
      <c r="M54" s="524"/>
      <c r="N54" s="524"/>
      <c r="O54" s="524"/>
      <c r="P54" s="524"/>
      <c r="Q54" s="524"/>
      <c r="R54" s="524"/>
      <c r="S54" s="432"/>
    </row>
    <row r="55" ht="15" spans="1:19">
      <c r="A55" s="511">
        <f t="shared" si="0"/>
        <v>45</v>
      </c>
      <c r="B55" s="520" t="s">
        <v>382</v>
      </c>
      <c r="C55" s="521"/>
      <c r="D55" s="522"/>
      <c r="E55" s="515"/>
      <c r="F55" s="523"/>
      <c r="G55" s="524"/>
      <c r="H55" s="524"/>
      <c r="I55" s="515"/>
      <c r="J55" s="524"/>
      <c r="K55" s="524"/>
      <c r="L55" s="524"/>
      <c r="M55" s="524"/>
      <c r="N55" s="524"/>
      <c r="O55" s="524"/>
      <c r="P55" s="524"/>
      <c r="Q55" s="524"/>
      <c r="R55" s="524"/>
      <c r="S55" s="432"/>
    </row>
    <row r="56" ht="15" spans="1:19">
      <c r="A56" s="511">
        <f t="shared" si="0"/>
        <v>46</v>
      </c>
      <c r="B56" s="520" t="s">
        <v>382</v>
      </c>
      <c r="C56" s="521"/>
      <c r="D56" s="522"/>
      <c r="E56" s="515"/>
      <c r="F56" s="523"/>
      <c r="G56" s="524"/>
      <c r="H56" s="524"/>
      <c r="I56" s="515"/>
      <c r="J56" s="524"/>
      <c r="K56" s="524"/>
      <c r="L56" s="524"/>
      <c r="M56" s="524"/>
      <c r="N56" s="524"/>
      <c r="O56" s="524"/>
      <c r="P56" s="524"/>
      <c r="Q56" s="524"/>
      <c r="R56" s="524"/>
      <c r="S56" s="432"/>
    </row>
    <row r="57" ht="15" spans="1:24">
      <c r="A57" s="511">
        <f t="shared" si="0"/>
        <v>47</v>
      </c>
      <c r="B57" s="525" t="s">
        <v>383</v>
      </c>
      <c r="C57" s="521"/>
      <c r="D57" s="522"/>
      <c r="E57" s="515"/>
      <c r="F57" s="523"/>
      <c r="G57" s="524"/>
      <c r="H57" s="524"/>
      <c r="I57" s="515"/>
      <c r="J57" s="524"/>
      <c r="K57" s="524"/>
      <c r="L57" s="524"/>
      <c r="M57" s="524"/>
      <c r="N57" s="524"/>
      <c r="O57" s="524"/>
      <c r="P57" s="524"/>
      <c r="Q57" s="524"/>
      <c r="R57" s="524"/>
      <c r="S57" s="432"/>
      <c r="T57" s="432"/>
      <c r="U57" s="432"/>
      <c r="V57" s="432"/>
      <c r="W57" s="432"/>
      <c r="X57" s="432"/>
    </row>
    <row r="58" ht="15" spans="1:24">
      <c r="A58" s="511">
        <f t="shared" si="0"/>
        <v>48</v>
      </c>
      <c r="B58" s="525" t="s">
        <v>383</v>
      </c>
      <c r="C58" s="521"/>
      <c r="D58" s="522"/>
      <c r="E58" s="515"/>
      <c r="F58" s="523"/>
      <c r="G58" s="524"/>
      <c r="H58" s="524"/>
      <c r="I58" s="515"/>
      <c r="J58" s="524"/>
      <c r="K58" s="524"/>
      <c r="L58" s="524"/>
      <c r="M58" s="524"/>
      <c r="N58" s="524"/>
      <c r="O58" s="524"/>
      <c r="P58" s="524"/>
      <c r="Q58" s="524"/>
      <c r="R58" s="524"/>
      <c r="S58" s="432"/>
      <c r="T58" s="432"/>
      <c r="U58" s="432"/>
      <c r="V58" s="432"/>
      <c r="W58" s="432"/>
      <c r="X58" s="432"/>
    </row>
    <row r="59" s="53" customFormat="1" ht="15" spans="1:24">
      <c r="A59" s="511" t="s">
        <v>384</v>
      </c>
      <c r="B59" s="512" t="s">
        <v>385</v>
      </c>
      <c r="C59" s="513"/>
      <c r="D59" s="514"/>
      <c r="E59" s="517"/>
      <c r="F59" s="516"/>
      <c r="G59" s="517"/>
      <c r="H59" s="517"/>
      <c r="I59" s="515"/>
      <c r="J59" s="524"/>
      <c r="K59" s="524"/>
      <c r="L59" s="524"/>
      <c r="M59" s="524"/>
      <c r="N59" s="524"/>
      <c r="O59" s="524"/>
      <c r="P59" s="524"/>
      <c r="Q59" s="524"/>
      <c r="R59" s="524"/>
      <c r="S59" s="529"/>
      <c r="T59" s="529"/>
      <c r="U59" s="529"/>
      <c r="V59" s="529"/>
      <c r="W59" s="529"/>
      <c r="X59" s="529"/>
    </row>
    <row r="60" s="53" customFormat="1" ht="15" spans="1:24">
      <c r="A60" s="511">
        <v>49</v>
      </c>
      <c r="B60" s="518" t="s">
        <v>386</v>
      </c>
      <c r="C60" s="513"/>
      <c r="D60" s="514"/>
      <c r="E60" s="515"/>
      <c r="F60" s="516"/>
      <c r="G60" s="527"/>
      <c r="H60" s="517"/>
      <c r="I60" s="515"/>
      <c r="J60" s="524"/>
      <c r="K60" s="524"/>
      <c r="L60" s="524"/>
      <c r="M60" s="524"/>
      <c r="N60" s="524"/>
      <c r="O60" s="524"/>
      <c r="P60" s="524"/>
      <c r="Q60" s="524"/>
      <c r="R60" s="524"/>
      <c r="S60" s="529"/>
      <c r="T60" s="529"/>
      <c r="U60" s="529"/>
      <c r="V60" s="529"/>
      <c r="W60" s="529"/>
      <c r="X60" s="529"/>
    </row>
    <row r="61" s="53" customFormat="1" ht="15" spans="1:24">
      <c r="A61" s="511">
        <f t="shared" ref="A61:A124" si="1">A60+1</f>
        <v>50</v>
      </c>
      <c r="B61" s="518" t="s">
        <v>386</v>
      </c>
      <c r="C61" s="513"/>
      <c r="D61" s="514"/>
      <c r="E61" s="515"/>
      <c r="F61" s="516"/>
      <c r="G61" s="527"/>
      <c r="H61" s="517"/>
      <c r="I61" s="515"/>
      <c r="J61" s="524"/>
      <c r="K61" s="524"/>
      <c r="L61" s="524"/>
      <c r="M61" s="524"/>
      <c r="N61" s="524"/>
      <c r="O61" s="524"/>
      <c r="P61" s="524"/>
      <c r="Q61" s="524"/>
      <c r="R61" s="524"/>
      <c r="S61" s="529"/>
      <c r="T61" s="529"/>
      <c r="U61" s="529"/>
      <c r="V61" s="529"/>
      <c r="W61" s="529"/>
      <c r="X61" s="529"/>
    </row>
    <row r="62" s="53" customFormat="1" ht="15" spans="1:24">
      <c r="A62" s="511">
        <f t="shared" si="1"/>
        <v>51</v>
      </c>
      <c r="B62" s="512" t="s">
        <v>387</v>
      </c>
      <c r="C62" s="513"/>
      <c r="D62" s="514"/>
      <c r="E62" s="517"/>
      <c r="F62" s="516"/>
      <c r="G62" s="517"/>
      <c r="H62" s="517"/>
      <c r="I62" s="515"/>
      <c r="J62" s="524"/>
      <c r="K62" s="524"/>
      <c r="L62" s="524"/>
      <c r="M62" s="524"/>
      <c r="N62" s="524"/>
      <c r="O62" s="524"/>
      <c r="P62" s="524"/>
      <c r="Q62" s="524"/>
      <c r="R62" s="524"/>
      <c r="S62" s="529"/>
      <c r="T62" s="529"/>
      <c r="U62" s="529"/>
      <c r="V62" s="529"/>
      <c r="W62" s="529"/>
      <c r="X62" s="529"/>
    </row>
    <row r="63" s="53" customFormat="1" ht="15" spans="1:24">
      <c r="A63" s="511">
        <f t="shared" si="1"/>
        <v>52</v>
      </c>
      <c r="B63" s="512" t="s">
        <v>388</v>
      </c>
      <c r="C63" s="513"/>
      <c r="D63" s="514"/>
      <c r="E63" s="517"/>
      <c r="F63" s="516"/>
      <c r="G63" s="517"/>
      <c r="H63" s="517"/>
      <c r="I63" s="515"/>
      <c r="J63" s="524"/>
      <c r="K63" s="524"/>
      <c r="L63" s="524"/>
      <c r="M63" s="524"/>
      <c r="N63" s="524"/>
      <c r="O63" s="524"/>
      <c r="P63" s="524"/>
      <c r="Q63" s="524"/>
      <c r="R63" s="524"/>
      <c r="S63" s="529"/>
      <c r="T63" s="529"/>
      <c r="U63" s="529"/>
      <c r="V63" s="529"/>
      <c r="W63" s="529"/>
      <c r="X63" s="529"/>
    </row>
    <row r="64" s="53" customFormat="1" ht="15" spans="1:24">
      <c r="A64" s="511">
        <f t="shared" si="1"/>
        <v>53</v>
      </c>
      <c r="B64" s="512" t="s">
        <v>389</v>
      </c>
      <c r="C64" s="513"/>
      <c r="D64" s="514"/>
      <c r="E64" s="515"/>
      <c r="F64" s="516"/>
      <c r="G64" s="527"/>
      <c r="H64" s="517"/>
      <c r="I64" s="515"/>
      <c r="J64" s="524"/>
      <c r="K64" s="524"/>
      <c r="L64" s="524"/>
      <c r="M64" s="524"/>
      <c r="N64" s="524"/>
      <c r="O64" s="524"/>
      <c r="P64" s="524"/>
      <c r="Q64" s="524"/>
      <c r="R64" s="524"/>
      <c r="S64" s="529"/>
      <c r="T64" s="529"/>
      <c r="U64" s="529"/>
      <c r="V64" s="529"/>
      <c r="W64" s="529"/>
      <c r="X64" s="529"/>
    </row>
    <row r="65" s="53" customFormat="1" ht="15" spans="1:24">
      <c r="A65" s="511">
        <f t="shared" si="1"/>
        <v>54</v>
      </c>
      <c r="B65" s="525" t="s">
        <v>390</v>
      </c>
      <c r="C65" s="521"/>
      <c r="D65" s="522"/>
      <c r="E65" s="515"/>
      <c r="F65" s="523"/>
      <c r="G65" s="524"/>
      <c r="H65" s="524"/>
      <c r="I65" s="515"/>
      <c r="J65" s="524"/>
      <c r="K65" s="524"/>
      <c r="L65" s="524"/>
      <c r="M65" s="524"/>
      <c r="N65" s="524"/>
      <c r="O65" s="524"/>
      <c r="P65" s="524"/>
      <c r="Q65" s="524"/>
      <c r="R65" s="524"/>
      <c r="S65" s="529"/>
      <c r="T65" s="529"/>
      <c r="U65" s="529"/>
      <c r="V65" s="529"/>
      <c r="W65" s="529"/>
      <c r="X65" s="529"/>
    </row>
    <row r="66" s="53" customFormat="1" ht="15" spans="1:24">
      <c r="A66" s="511">
        <f t="shared" si="1"/>
        <v>55</v>
      </c>
      <c r="B66" s="525" t="s">
        <v>390</v>
      </c>
      <c r="C66" s="521"/>
      <c r="D66" s="522"/>
      <c r="E66" s="515"/>
      <c r="F66" s="523"/>
      <c r="G66" s="524"/>
      <c r="H66" s="524"/>
      <c r="I66" s="515"/>
      <c r="J66" s="524"/>
      <c r="K66" s="524"/>
      <c r="L66" s="524"/>
      <c r="M66" s="524"/>
      <c r="N66" s="524"/>
      <c r="O66" s="524"/>
      <c r="P66" s="524"/>
      <c r="Q66" s="524"/>
      <c r="R66" s="524"/>
      <c r="S66" s="529"/>
      <c r="T66" s="529"/>
      <c r="U66" s="529"/>
      <c r="V66" s="529"/>
      <c r="W66" s="529"/>
      <c r="X66" s="529"/>
    </row>
    <row r="67" s="53" customFormat="1" ht="15" spans="1:24">
      <c r="A67" s="511">
        <f t="shared" si="1"/>
        <v>56</v>
      </c>
      <c r="B67" s="520" t="s">
        <v>391</v>
      </c>
      <c r="C67" s="521"/>
      <c r="D67" s="522"/>
      <c r="E67" s="515"/>
      <c r="F67" s="523"/>
      <c r="G67" s="524"/>
      <c r="H67" s="524"/>
      <c r="I67" s="515"/>
      <c r="J67" s="524"/>
      <c r="K67" s="524"/>
      <c r="L67" s="524"/>
      <c r="M67" s="524"/>
      <c r="N67" s="524"/>
      <c r="O67" s="524"/>
      <c r="P67" s="524"/>
      <c r="Q67" s="524"/>
      <c r="R67" s="524"/>
      <c r="S67" s="529"/>
      <c r="T67" s="529"/>
      <c r="U67" s="529"/>
      <c r="V67" s="529"/>
      <c r="W67" s="529"/>
      <c r="X67" s="529"/>
    </row>
    <row r="68" s="53" customFormat="1" ht="15" spans="1:24">
      <c r="A68" s="511">
        <f t="shared" si="1"/>
        <v>57</v>
      </c>
      <c r="B68" s="512" t="s">
        <v>392</v>
      </c>
      <c r="C68" s="513"/>
      <c r="D68" s="514"/>
      <c r="E68" s="515"/>
      <c r="F68" s="516"/>
      <c r="G68" s="515"/>
      <c r="H68" s="517"/>
      <c r="I68" s="515"/>
      <c r="J68" s="524"/>
      <c r="K68" s="524"/>
      <c r="L68" s="524"/>
      <c r="M68" s="524"/>
      <c r="N68" s="524"/>
      <c r="O68" s="524"/>
      <c r="P68" s="524"/>
      <c r="Q68" s="524"/>
      <c r="R68" s="524"/>
      <c r="S68" s="529"/>
      <c r="T68" s="529"/>
      <c r="U68" s="529"/>
      <c r="V68" s="529"/>
      <c r="W68" s="529"/>
      <c r="X68" s="529"/>
    </row>
    <row r="69" s="53" customFormat="1" ht="15" spans="1:24">
      <c r="A69" s="511">
        <f t="shared" si="1"/>
        <v>58</v>
      </c>
      <c r="B69" s="512" t="s">
        <v>393</v>
      </c>
      <c r="C69" s="513"/>
      <c r="D69" s="514"/>
      <c r="E69" s="515"/>
      <c r="F69" s="516"/>
      <c r="G69" s="517"/>
      <c r="H69" s="517"/>
      <c r="I69" s="515"/>
      <c r="J69" s="524"/>
      <c r="K69" s="524"/>
      <c r="L69" s="524"/>
      <c r="M69" s="524"/>
      <c r="N69" s="524"/>
      <c r="O69" s="524"/>
      <c r="P69" s="524"/>
      <c r="Q69" s="524"/>
      <c r="R69" s="524"/>
      <c r="S69" s="529"/>
      <c r="T69" s="529"/>
      <c r="U69" s="529"/>
      <c r="V69" s="529"/>
      <c r="W69" s="529"/>
      <c r="X69" s="529"/>
    </row>
    <row r="70" s="53" customFormat="1" ht="15" spans="1:24">
      <c r="A70" s="511">
        <f t="shared" si="1"/>
        <v>59</v>
      </c>
      <c r="B70" s="512" t="s">
        <v>393</v>
      </c>
      <c r="C70" s="513"/>
      <c r="D70" s="514"/>
      <c r="E70" s="515"/>
      <c r="F70" s="516"/>
      <c r="G70" s="517"/>
      <c r="H70" s="517"/>
      <c r="I70" s="515"/>
      <c r="J70" s="524"/>
      <c r="K70" s="524"/>
      <c r="L70" s="524"/>
      <c r="M70" s="524"/>
      <c r="N70" s="524"/>
      <c r="O70" s="524"/>
      <c r="P70" s="524"/>
      <c r="Q70" s="524"/>
      <c r="R70" s="524"/>
      <c r="S70" s="529"/>
      <c r="T70" s="529"/>
      <c r="U70" s="529"/>
      <c r="V70" s="529"/>
      <c r="W70" s="529"/>
      <c r="X70" s="529"/>
    </row>
    <row r="71" s="53" customFormat="1" ht="15" spans="1:24">
      <c r="A71" s="511">
        <f t="shared" si="1"/>
        <v>60</v>
      </c>
      <c r="B71" s="520" t="s">
        <v>394</v>
      </c>
      <c r="C71" s="521"/>
      <c r="D71" s="522"/>
      <c r="E71" s="515"/>
      <c r="F71" s="523"/>
      <c r="G71" s="524"/>
      <c r="H71" s="524"/>
      <c r="I71" s="515"/>
      <c r="J71" s="524"/>
      <c r="K71" s="524"/>
      <c r="L71" s="524"/>
      <c r="M71" s="524"/>
      <c r="N71" s="524"/>
      <c r="O71" s="524"/>
      <c r="P71" s="524"/>
      <c r="Q71" s="524"/>
      <c r="R71" s="524"/>
      <c r="S71" s="529"/>
      <c r="T71" s="529"/>
      <c r="U71" s="529"/>
      <c r="V71" s="529"/>
      <c r="W71" s="529"/>
      <c r="X71" s="529"/>
    </row>
    <row r="72" s="53" customFormat="1" ht="15" spans="1:24">
      <c r="A72" s="511">
        <f t="shared" si="1"/>
        <v>61</v>
      </c>
      <c r="B72" s="520" t="s">
        <v>394</v>
      </c>
      <c r="C72" s="521"/>
      <c r="D72" s="522"/>
      <c r="E72" s="515"/>
      <c r="F72" s="523"/>
      <c r="G72" s="524"/>
      <c r="H72" s="524"/>
      <c r="I72" s="515"/>
      <c r="J72" s="524"/>
      <c r="K72" s="524"/>
      <c r="L72" s="524"/>
      <c r="M72" s="524"/>
      <c r="N72" s="524"/>
      <c r="O72" s="524"/>
      <c r="P72" s="524"/>
      <c r="Q72" s="524"/>
      <c r="R72" s="524"/>
      <c r="S72" s="529"/>
      <c r="T72" s="529"/>
      <c r="U72" s="529"/>
      <c r="V72" s="529"/>
      <c r="W72" s="529"/>
      <c r="X72" s="529"/>
    </row>
    <row r="73" s="53" customFormat="1" ht="15" spans="1:24">
      <c r="A73" s="511">
        <f t="shared" si="1"/>
        <v>62</v>
      </c>
      <c r="B73" s="520" t="s">
        <v>394</v>
      </c>
      <c r="C73" s="521"/>
      <c r="D73" s="522"/>
      <c r="E73" s="515"/>
      <c r="F73" s="523"/>
      <c r="G73" s="524"/>
      <c r="H73" s="524"/>
      <c r="I73" s="515"/>
      <c r="J73" s="524"/>
      <c r="K73" s="524"/>
      <c r="L73" s="524"/>
      <c r="M73" s="524"/>
      <c r="N73" s="524"/>
      <c r="O73" s="524"/>
      <c r="P73" s="524"/>
      <c r="Q73" s="524"/>
      <c r="R73" s="524"/>
      <c r="S73" s="529"/>
      <c r="T73" s="529"/>
      <c r="U73" s="529"/>
      <c r="V73" s="529"/>
      <c r="W73" s="529"/>
      <c r="X73" s="529"/>
    </row>
    <row r="74" s="53" customFormat="1" ht="15" spans="1:24">
      <c r="A74" s="511">
        <f t="shared" si="1"/>
        <v>63</v>
      </c>
      <c r="B74" s="520" t="s">
        <v>394</v>
      </c>
      <c r="C74" s="521"/>
      <c r="D74" s="522"/>
      <c r="E74" s="515"/>
      <c r="F74" s="523"/>
      <c r="G74" s="524"/>
      <c r="H74" s="524"/>
      <c r="I74" s="515"/>
      <c r="J74" s="524"/>
      <c r="K74" s="524"/>
      <c r="L74" s="524"/>
      <c r="M74" s="524"/>
      <c r="N74" s="524"/>
      <c r="O74" s="524"/>
      <c r="P74" s="524"/>
      <c r="Q74" s="524"/>
      <c r="R74" s="524"/>
      <c r="S74" s="529"/>
      <c r="T74" s="529"/>
      <c r="U74" s="529"/>
      <c r="V74" s="529"/>
      <c r="W74" s="529"/>
      <c r="X74" s="529"/>
    </row>
    <row r="75" s="53" customFormat="1" ht="15" spans="1:24">
      <c r="A75" s="511">
        <f t="shared" si="1"/>
        <v>64</v>
      </c>
      <c r="B75" s="520" t="s">
        <v>394</v>
      </c>
      <c r="C75" s="521"/>
      <c r="D75" s="522"/>
      <c r="E75" s="515"/>
      <c r="F75" s="523"/>
      <c r="G75" s="524"/>
      <c r="H75" s="524"/>
      <c r="I75" s="515"/>
      <c r="J75" s="524"/>
      <c r="K75" s="524"/>
      <c r="L75" s="524"/>
      <c r="M75" s="524"/>
      <c r="N75" s="524"/>
      <c r="O75" s="524"/>
      <c r="P75" s="524"/>
      <c r="Q75" s="524"/>
      <c r="R75" s="524"/>
      <c r="S75" s="529"/>
      <c r="T75" s="529"/>
      <c r="U75" s="529"/>
      <c r="V75" s="529"/>
      <c r="W75" s="529"/>
      <c r="X75" s="529"/>
    </row>
    <row r="76" s="53" customFormat="1" ht="15" spans="1:24">
      <c r="A76" s="511">
        <f t="shared" si="1"/>
        <v>65</v>
      </c>
      <c r="B76" s="525" t="s">
        <v>394</v>
      </c>
      <c r="C76" s="521"/>
      <c r="D76" s="522"/>
      <c r="E76" s="515"/>
      <c r="F76" s="523"/>
      <c r="G76" s="524"/>
      <c r="H76" s="524"/>
      <c r="I76" s="515"/>
      <c r="J76" s="524"/>
      <c r="K76" s="524"/>
      <c r="L76" s="524"/>
      <c r="M76" s="524"/>
      <c r="N76" s="524"/>
      <c r="O76" s="524"/>
      <c r="P76" s="524"/>
      <c r="Q76" s="524"/>
      <c r="R76" s="524"/>
      <c r="S76" s="529"/>
      <c r="T76" s="529"/>
      <c r="U76" s="529"/>
      <c r="V76" s="529"/>
      <c r="W76" s="529"/>
      <c r="X76" s="529"/>
    </row>
    <row r="77" s="53" customFormat="1" ht="15" spans="1:24">
      <c r="A77" s="511">
        <f t="shared" si="1"/>
        <v>66</v>
      </c>
      <c r="B77" s="525" t="s">
        <v>395</v>
      </c>
      <c r="C77" s="521"/>
      <c r="D77" s="522"/>
      <c r="E77" s="515"/>
      <c r="F77" s="523"/>
      <c r="G77" s="524"/>
      <c r="H77" s="524"/>
      <c r="I77" s="515"/>
      <c r="J77" s="524"/>
      <c r="K77" s="524"/>
      <c r="L77" s="524"/>
      <c r="M77" s="524"/>
      <c r="N77" s="524"/>
      <c r="O77" s="524"/>
      <c r="P77" s="524"/>
      <c r="Q77" s="524"/>
      <c r="R77" s="524"/>
      <c r="S77" s="529"/>
      <c r="T77" s="529"/>
      <c r="U77" s="529"/>
      <c r="V77" s="529"/>
      <c r="W77" s="529"/>
      <c r="X77" s="529"/>
    </row>
    <row r="78" s="53" customFormat="1" ht="15" spans="1:24">
      <c r="A78" s="511">
        <f t="shared" si="1"/>
        <v>67</v>
      </c>
      <c r="B78" s="518" t="s">
        <v>396</v>
      </c>
      <c r="C78" s="513"/>
      <c r="D78" s="514"/>
      <c r="E78" s="515"/>
      <c r="F78" s="516"/>
      <c r="G78" s="524"/>
      <c r="H78" s="517"/>
      <c r="I78" s="515"/>
      <c r="J78" s="524"/>
      <c r="K78" s="524"/>
      <c r="L78" s="524"/>
      <c r="M78" s="524"/>
      <c r="N78" s="524"/>
      <c r="O78" s="524"/>
      <c r="P78" s="524"/>
      <c r="Q78" s="524"/>
      <c r="R78" s="524"/>
      <c r="S78" s="529"/>
      <c r="T78" s="529"/>
      <c r="U78" s="529"/>
      <c r="V78" s="529"/>
      <c r="W78" s="529"/>
      <c r="X78" s="529"/>
    </row>
    <row r="79" s="53" customFormat="1" ht="15" spans="1:24">
      <c r="A79" s="511">
        <f t="shared" si="1"/>
        <v>68</v>
      </c>
      <c r="B79" s="512" t="s">
        <v>397</v>
      </c>
      <c r="C79" s="513"/>
      <c r="D79" s="514"/>
      <c r="E79" s="517"/>
      <c r="F79" s="516"/>
      <c r="G79" s="517"/>
      <c r="H79" s="517"/>
      <c r="I79" s="515"/>
      <c r="J79" s="524"/>
      <c r="K79" s="524"/>
      <c r="L79" s="524"/>
      <c r="M79" s="524"/>
      <c r="N79" s="524"/>
      <c r="O79" s="524"/>
      <c r="P79" s="524"/>
      <c r="Q79" s="524"/>
      <c r="R79" s="524"/>
      <c r="S79" s="529"/>
      <c r="T79" s="529"/>
      <c r="U79" s="529"/>
      <c r="V79" s="529"/>
      <c r="W79" s="529"/>
      <c r="X79" s="529"/>
    </row>
    <row r="80" s="53" customFormat="1" ht="15" spans="1:24">
      <c r="A80" s="511">
        <f t="shared" si="1"/>
        <v>69</v>
      </c>
      <c r="B80" s="512" t="s">
        <v>397</v>
      </c>
      <c r="C80" s="513"/>
      <c r="D80" s="514"/>
      <c r="E80" s="515"/>
      <c r="F80" s="516"/>
      <c r="G80" s="517"/>
      <c r="H80" s="517"/>
      <c r="I80" s="515"/>
      <c r="J80" s="524"/>
      <c r="K80" s="524"/>
      <c r="L80" s="524"/>
      <c r="M80" s="524"/>
      <c r="N80" s="524"/>
      <c r="O80" s="524"/>
      <c r="P80" s="524"/>
      <c r="Q80" s="524"/>
      <c r="R80" s="524"/>
      <c r="S80" s="529"/>
      <c r="T80" s="529"/>
      <c r="U80" s="529"/>
      <c r="V80" s="529"/>
      <c r="W80" s="529"/>
      <c r="X80" s="529"/>
    </row>
    <row r="81" s="53" customFormat="1" ht="15" spans="1:24">
      <c r="A81" s="511">
        <f t="shared" si="1"/>
        <v>70</v>
      </c>
      <c r="B81" s="518" t="s">
        <v>397</v>
      </c>
      <c r="C81" s="513"/>
      <c r="D81" s="514"/>
      <c r="E81" s="515"/>
      <c r="F81" s="516"/>
      <c r="G81" s="517"/>
      <c r="H81" s="517"/>
      <c r="I81" s="515"/>
      <c r="J81" s="524"/>
      <c r="K81" s="524"/>
      <c r="L81" s="524"/>
      <c r="M81" s="524"/>
      <c r="N81" s="524"/>
      <c r="O81" s="524"/>
      <c r="P81" s="524"/>
      <c r="Q81" s="524"/>
      <c r="R81" s="524"/>
      <c r="S81" s="529"/>
      <c r="T81" s="529"/>
      <c r="U81" s="529"/>
      <c r="V81" s="529"/>
      <c r="W81" s="529"/>
      <c r="X81" s="529"/>
    </row>
    <row r="82" s="53" customFormat="1" ht="15" spans="1:24">
      <c r="A82" s="511">
        <f t="shared" si="1"/>
        <v>71</v>
      </c>
      <c r="B82" s="518" t="s">
        <v>397</v>
      </c>
      <c r="C82" s="513"/>
      <c r="D82" s="514"/>
      <c r="E82" s="515"/>
      <c r="F82" s="516"/>
      <c r="G82" s="517"/>
      <c r="H82" s="517"/>
      <c r="I82" s="515"/>
      <c r="J82" s="524"/>
      <c r="K82" s="524"/>
      <c r="L82" s="524"/>
      <c r="M82" s="524"/>
      <c r="N82" s="524"/>
      <c r="O82" s="524"/>
      <c r="P82" s="524"/>
      <c r="Q82" s="524"/>
      <c r="R82" s="524"/>
      <c r="S82" s="529"/>
      <c r="T82" s="529"/>
      <c r="U82" s="529"/>
      <c r="V82" s="529"/>
      <c r="W82" s="529"/>
      <c r="X82" s="529"/>
    </row>
    <row r="83" s="53" customFormat="1" ht="15" spans="1:24">
      <c r="A83" s="511">
        <f t="shared" si="1"/>
        <v>72</v>
      </c>
      <c r="B83" s="518" t="s">
        <v>397</v>
      </c>
      <c r="C83" s="513"/>
      <c r="D83" s="514"/>
      <c r="E83" s="515"/>
      <c r="F83" s="516"/>
      <c r="G83" s="517"/>
      <c r="H83" s="517"/>
      <c r="I83" s="515"/>
      <c r="J83" s="524"/>
      <c r="K83" s="524"/>
      <c r="L83" s="524"/>
      <c r="M83" s="524"/>
      <c r="N83" s="524"/>
      <c r="O83" s="524"/>
      <c r="P83" s="524"/>
      <c r="Q83" s="524"/>
      <c r="R83" s="524"/>
      <c r="S83" s="529"/>
      <c r="T83" s="529"/>
      <c r="U83" s="529"/>
      <c r="V83" s="529"/>
      <c r="W83" s="529"/>
      <c r="X83" s="529"/>
    </row>
    <row r="84" s="53" customFormat="1" ht="15" spans="1:24">
      <c r="A84" s="511">
        <f t="shared" si="1"/>
        <v>73</v>
      </c>
      <c r="B84" s="518" t="s">
        <v>397</v>
      </c>
      <c r="C84" s="513"/>
      <c r="D84" s="514"/>
      <c r="E84" s="515"/>
      <c r="F84" s="516"/>
      <c r="G84" s="517"/>
      <c r="H84" s="517"/>
      <c r="I84" s="515"/>
      <c r="J84" s="524"/>
      <c r="K84" s="524"/>
      <c r="L84" s="524"/>
      <c r="M84" s="524"/>
      <c r="N84" s="524"/>
      <c r="O84" s="524"/>
      <c r="P84" s="524"/>
      <c r="Q84" s="524"/>
      <c r="R84" s="524"/>
      <c r="S84" s="529"/>
      <c r="T84" s="529"/>
      <c r="U84" s="529"/>
      <c r="V84" s="529"/>
      <c r="W84" s="529"/>
      <c r="X84" s="529"/>
    </row>
    <row r="85" s="53" customFormat="1" ht="15" spans="1:24">
      <c r="A85" s="511">
        <f t="shared" si="1"/>
        <v>74</v>
      </c>
      <c r="B85" s="518" t="s">
        <v>397</v>
      </c>
      <c r="C85" s="513"/>
      <c r="D85" s="514"/>
      <c r="E85" s="515"/>
      <c r="F85" s="516"/>
      <c r="G85" s="527"/>
      <c r="H85" s="517"/>
      <c r="I85" s="515"/>
      <c r="J85" s="524"/>
      <c r="K85" s="524"/>
      <c r="L85" s="524"/>
      <c r="M85" s="524"/>
      <c r="N85" s="524"/>
      <c r="O85" s="524"/>
      <c r="P85" s="524"/>
      <c r="Q85" s="524"/>
      <c r="R85" s="524"/>
      <c r="S85" s="529"/>
      <c r="T85" s="529"/>
      <c r="U85" s="529"/>
      <c r="V85" s="529"/>
      <c r="W85" s="529"/>
      <c r="X85" s="529"/>
    </row>
    <row r="86" s="53" customFormat="1" ht="15" spans="1:24">
      <c r="A86" s="511">
        <f t="shared" si="1"/>
        <v>75</v>
      </c>
      <c r="B86" s="512" t="s">
        <v>398</v>
      </c>
      <c r="C86" s="513"/>
      <c r="D86" s="514"/>
      <c r="E86" s="515"/>
      <c r="F86" s="516"/>
      <c r="G86" s="516"/>
      <c r="H86" s="517"/>
      <c r="I86" s="515"/>
      <c r="J86" s="524"/>
      <c r="K86" s="524"/>
      <c r="L86" s="524"/>
      <c r="M86" s="524"/>
      <c r="N86" s="524"/>
      <c r="O86" s="524"/>
      <c r="P86" s="524"/>
      <c r="Q86" s="524"/>
      <c r="R86" s="524"/>
      <c r="S86" s="529"/>
      <c r="T86" s="529"/>
      <c r="U86" s="529"/>
      <c r="V86" s="529"/>
      <c r="W86" s="529"/>
      <c r="X86" s="529"/>
    </row>
    <row r="87" s="53" customFormat="1" ht="15" spans="1:24">
      <c r="A87" s="511">
        <f t="shared" si="1"/>
        <v>76</v>
      </c>
      <c r="B87" s="512" t="s">
        <v>398</v>
      </c>
      <c r="C87" s="513"/>
      <c r="D87" s="514"/>
      <c r="E87" s="515"/>
      <c r="F87" s="516"/>
      <c r="G87" s="517"/>
      <c r="H87" s="517"/>
      <c r="I87" s="515"/>
      <c r="J87" s="524"/>
      <c r="K87" s="524"/>
      <c r="L87" s="524"/>
      <c r="M87" s="524"/>
      <c r="N87" s="524"/>
      <c r="O87" s="524"/>
      <c r="P87" s="524"/>
      <c r="Q87" s="524"/>
      <c r="R87" s="524"/>
      <c r="S87" s="529"/>
      <c r="T87" s="529"/>
      <c r="U87" s="529"/>
      <c r="V87" s="529"/>
      <c r="W87" s="529"/>
      <c r="X87" s="529"/>
    </row>
    <row r="88" s="53" customFormat="1" ht="15" spans="1:24">
      <c r="A88" s="511">
        <f t="shared" si="1"/>
        <v>77</v>
      </c>
      <c r="B88" s="512" t="s">
        <v>398</v>
      </c>
      <c r="C88" s="513"/>
      <c r="D88" s="514"/>
      <c r="E88" s="515"/>
      <c r="F88" s="516"/>
      <c r="G88" s="517"/>
      <c r="H88" s="517"/>
      <c r="I88" s="515"/>
      <c r="J88" s="524"/>
      <c r="K88" s="524"/>
      <c r="L88" s="524"/>
      <c r="M88" s="524"/>
      <c r="N88" s="524"/>
      <c r="O88" s="524"/>
      <c r="P88" s="524"/>
      <c r="Q88" s="524"/>
      <c r="R88" s="524"/>
      <c r="S88" s="529"/>
      <c r="T88" s="529"/>
      <c r="U88" s="529"/>
      <c r="V88" s="529"/>
      <c r="W88" s="529"/>
      <c r="X88" s="529"/>
    </row>
    <row r="89" s="53" customFormat="1" ht="15" spans="1:24">
      <c r="A89" s="511">
        <f t="shared" si="1"/>
        <v>78</v>
      </c>
      <c r="B89" s="520" t="s">
        <v>399</v>
      </c>
      <c r="C89" s="521"/>
      <c r="D89" s="522"/>
      <c r="E89" s="515"/>
      <c r="F89" s="523"/>
      <c r="G89" s="524"/>
      <c r="H89" s="524"/>
      <c r="I89" s="515"/>
      <c r="J89" s="524"/>
      <c r="K89" s="524"/>
      <c r="L89" s="524"/>
      <c r="M89" s="524"/>
      <c r="N89" s="524"/>
      <c r="O89" s="524"/>
      <c r="P89" s="524"/>
      <c r="Q89" s="524"/>
      <c r="R89" s="524"/>
      <c r="S89" s="529"/>
      <c r="T89" s="529"/>
      <c r="U89" s="529"/>
      <c r="V89" s="529"/>
      <c r="W89" s="529"/>
      <c r="X89" s="529"/>
    </row>
    <row r="90" s="53" customFormat="1" ht="15" spans="1:24">
      <c r="A90" s="511">
        <f t="shared" si="1"/>
        <v>79</v>
      </c>
      <c r="B90" s="520" t="s">
        <v>399</v>
      </c>
      <c r="C90" s="521"/>
      <c r="D90" s="522"/>
      <c r="E90" s="517"/>
      <c r="F90" s="523"/>
      <c r="G90" s="524"/>
      <c r="H90" s="524"/>
      <c r="I90" s="515"/>
      <c r="J90" s="524"/>
      <c r="K90" s="524"/>
      <c r="L90" s="524"/>
      <c r="M90" s="524"/>
      <c r="N90" s="524"/>
      <c r="O90" s="524"/>
      <c r="P90" s="524"/>
      <c r="Q90" s="524"/>
      <c r="R90" s="524"/>
      <c r="S90" s="529"/>
      <c r="T90" s="529"/>
      <c r="U90" s="529"/>
      <c r="V90" s="529"/>
      <c r="W90" s="529"/>
      <c r="X90" s="529"/>
    </row>
    <row r="91" s="53" customFormat="1" ht="15" spans="1:24">
      <c r="A91" s="511">
        <f t="shared" si="1"/>
        <v>80</v>
      </c>
      <c r="B91" s="520" t="s">
        <v>399</v>
      </c>
      <c r="C91" s="521"/>
      <c r="D91" s="522"/>
      <c r="E91" s="517"/>
      <c r="F91" s="523"/>
      <c r="G91" s="524"/>
      <c r="H91" s="524"/>
      <c r="I91" s="515"/>
      <c r="J91" s="524"/>
      <c r="K91" s="524"/>
      <c r="L91" s="524"/>
      <c r="M91" s="524"/>
      <c r="N91" s="524"/>
      <c r="O91" s="524"/>
      <c r="P91" s="524"/>
      <c r="Q91" s="524"/>
      <c r="R91" s="524"/>
      <c r="S91" s="529"/>
      <c r="T91" s="529"/>
      <c r="U91" s="529"/>
      <c r="V91" s="529"/>
      <c r="W91" s="529"/>
      <c r="X91" s="529"/>
    </row>
    <row r="92" s="53" customFormat="1" ht="15" spans="1:24">
      <c r="A92" s="511">
        <f t="shared" si="1"/>
        <v>81</v>
      </c>
      <c r="B92" s="520" t="s">
        <v>399</v>
      </c>
      <c r="C92" s="521"/>
      <c r="D92" s="522"/>
      <c r="E92" s="517"/>
      <c r="F92" s="523"/>
      <c r="G92" s="524"/>
      <c r="H92" s="524"/>
      <c r="I92" s="515"/>
      <c r="J92" s="524"/>
      <c r="K92" s="524"/>
      <c r="L92" s="524"/>
      <c r="M92" s="524"/>
      <c r="N92" s="524"/>
      <c r="O92" s="524"/>
      <c r="P92" s="524"/>
      <c r="Q92" s="524"/>
      <c r="R92" s="524"/>
      <c r="S92" s="529"/>
      <c r="T92" s="529"/>
      <c r="U92" s="529"/>
      <c r="V92" s="529"/>
      <c r="W92" s="529"/>
      <c r="X92" s="529"/>
    </row>
    <row r="93" s="53" customFormat="1" ht="15" spans="1:24">
      <c r="A93" s="511">
        <f t="shared" si="1"/>
        <v>82</v>
      </c>
      <c r="B93" s="520" t="s">
        <v>399</v>
      </c>
      <c r="C93" s="521"/>
      <c r="D93" s="522"/>
      <c r="E93" s="517"/>
      <c r="F93" s="523"/>
      <c r="G93" s="524"/>
      <c r="H93" s="524"/>
      <c r="I93" s="515"/>
      <c r="J93" s="524"/>
      <c r="K93" s="524"/>
      <c r="L93" s="524"/>
      <c r="M93" s="524"/>
      <c r="N93" s="524"/>
      <c r="O93" s="524"/>
      <c r="P93" s="524"/>
      <c r="Q93" s="524"/>
      <c r="R93" s="524"/>
      <c r="S93" s="529"/>
      <c r="T93" s="529"/>
      <c r="U93" s="529"/>
      <c r="V93" s="529"/>
      <c r="W93" s="529"/>
      <c r="X93" s="529"/>
    </row>
    <row r="94" s="53" customFormat="1" ht="15" spans="1:24">
      <c r="A94" s="511">
        <f t="shared" si="1"/>
        <v>83</v>
      </c>
      <c r="B94" s="520" t="s">
        <v>399</v>
      </c>
      <c r="C94" s="521"/>
      <c r="D94" s="522"/>
      <c r="E94" s="515"/>
      <c r="F94" s="523"/>
      <c r="G94" s="524"/>
      <c r="H94" s="524"/>
      <c r="I94" s="515"/>
      <c r="J94" s="524"/>
      <c r="K94" s="524"/>
      <c r="L94" s="524"/>
      <c r="M94" s="524"/>
      <c r="N94" s="524"/>
      <c r="O94" s="524"/>
      <c r="P94" s="524"/>
      <c r="Q94" s="524"/>
      <c r="R94" s="524"/>
      <c r="S94" s="529"/>
      <c r="T94" s="529"/>
      <c r="U94" s="529"/>
      <c r="V94" s="529"/>
      <c r="W94" s="529"/>
      <c r="X94" s="529"/>
    </row>
    <row r="95" s="53" customFormat="1" ht="15" spans="1:24">
      <c r="A95" s="511">
        <f t="shared" si="1"/>
        <v>84</v>
      </c>
      <c r="B95" s="520" t="s">
        <v>399</v>
      </c>
      <c r="C95" s="521"/>
      <c r="D95" s="522"/>
      <c r="E95" s="515"/>
      <c r="F95" s="523"/>
      <c r="G95" s="524"/>
      <c r="H95" s="524"/>
      <c r="I95" s="515"/>
      <c r="J95" s="524"/>
      <c r="K95" s="524"/>
      <c r="L95" s="524"/>
      <c r="M95" s="524"/>
      <c r="N95" s="524"/>
      <c r="O95" s="524"/>
      <c r="P95" s="524"/>
      <c r="Q95" s="524"/>
      <c r="R95" s="524"/>
      <c r="S95" s="529"/>
      <c r="T95" s="529"/>
      <c r="U95" s="529"/>
      <c r="V95" s="529"/>
      <c r="W95" s="529"/>
      <c r="X95" s="529"/>
    </row>
    <row r="96" s="53" customFormat="1" ht="15" spans="1:24">
      <c r="A96" s="511">
        <f t="shared" si="1"/>
        <v>85</v>
      </c>
      <c r="B96" s="520" t="s">
        <v>399</v>
      </c>
      <c r="C96" s="521"/>
      <c r="D96" s="522"/>
      <c r="E96" s="515"/>
      <c r="F96" s="523"/>
      <c r="G96" s="524"/>
      <c r="H96" s="524"/>
      <c r="I96" s="515"/>
      <c r="J96" s="524"/>
      <c r="K96" s="524"/>
      <c r="L96" s="524"/>
      <c r="M96" s="524"/>
      <c r="N96" s="524"/>
      <c r="O96" s="524"/>
      <c r="P96" s="524"/>
      <c r="Q96" s="524"/>
      <c r="R96" s="524"/>
      <c r="S96" s="529"/>
      <c r="T96" s="529"/>
      <c r="U96" s="529"/>
      <c r="V96" s="529"/>
      <c r="W96" s="529"/>
      <c r="X96" s="529"/>
    </row>
    <row r="97" s="53" customFormat="1" ht="15" spans="1:24">
      <c r="A97" s="511">
        <f t="shared" si="1"/>
        <v>86</v>
      </c>
      <c r="B97" s="520" t="s">
        <v>399</v>
      </c>
      <c r="C97" s="521"/>
      <c r="D97" s="522"/>
      <c r="E97" s="515"/>
      <c r="F97" s="523"/>
      <c r="G97" s="524"/>
      <c r="H97" s="524"/>
      <c r="I97" s="515"/>
      <c r="J97" s="524"/>
      <c r="K97" s="524"/>
      <c r="L97" s="524"/>
      <c r="M97" s="524"/>
      <c r="N97" s="524"/>
      <c r="O97" s="524"/>
      <c r="P97" s="524"/>
      <c r="Q97" s="524"/>
      <c r="R97" s="524"/>
      <c r="S97" s="529"/>
      <c r="T97" s="529"/>
      <c r="U97" s="529"/>
      <c r="V97" s="529"/>
      <c r="W97" s="529"/>
      <c r="X97" s="529"/>
    </row>
    <row r="98" s="53" customFormat="1" ht="15" spans="1:24">
      <c r="A98" s="511">
        <f t="shared" si="1"/>
        <v>87</v>
      </c>
      <c r="B98" s="520" t="s">
        <v>399</v>
      </c>
      <c r="C98" s="521"/>
      <c r="D98" s="522"/>
      <c r="E98" s="515"/>
      <c r="F98" s="523"/>
      <c r="G98" s="524"/>
      <c r="H98" s="524"/>
      <c r="I98" s="515"/>
      <c r="J98" s="524"/>
      <c r="K98" s="524"/>
      <c r="L98" s="524"/>
      <c r="M98" s="524"/>
      <c r="N98" s="524"/>
      <c r="O98" s="524"/>
      <c r="P98" s="524"/>
      <c r="Q98" s="524"/>
      <c r="R98" s="524"/>
      <c r="S98" s="529"/>
      <c r="T98" s="529"/>
      <c r="U98" s="529"/>
      <c r="V98" s="529"/>
      <c r="W98" s="529"/>
      <c r="X98" s="529"/>
    </row>
    <row r="99" s="53" customFormat="1" ht="15" spans="1:24">
      <c r="A99" s="511">
        <f t="shared" si="1"/>
        <v>88</v>
      </c>
      <c r="B99" s="520" t="s">
        <v>399</v>
      </c>
      <c r="C99" s="521"/>
      <c r="D99" s="522"/>
      <c r="E99" s="515"/>
      <c r="F99" s="523"/>
      <c r="G99" s="524"/>
      <c r="H99" s="524"/>
      <c r="I99" s="515"/>
      <c r="J99" s="524"/>
      <c r="K99" s="524"/>
      <c r="L99" s="524"/>
      <c r="M99" s="524"/>
      <c r="N99" s="524"/>
      <c r="O99" s="524"/>
      <c r="P99" s="524"/>
      <c r="Q99" s="524"/>
      <c r="R99" s="524"/>
      <c r="S99" s="529"/>
      <c r="T99" s="529"/>
      <c r="U99" s="529"/>
      <c r="V99" s="529"/>
      <c r="W99" s="529"/>
      <c r="X99" s="529"/>
    </row>
    <row r="100" s="53" customFormat="1" ht="15" spans="1:24">
      <c r="A100" s="511">
        <f t="shared" si="1"/>
        <v>89</v>
      </c>
      <c r="B100" s="520" t="s">
        <v>399</v>
      </c>
      <c r="C100" s="521"/>
      <c r="D100" s="522"/>
      <c r="E100" s="515"/>
      <c r="F100" s="523"/>
      <c r="G100" s="524"/>
      <c r="H100" s="524"/>
      <c r="I100" s="515"/>
      <c r="J100" s="524"/>
      <c r="K100" s="524"/>
      <c r="L100" s="524"/>
      <c r="M100" s="524"/>
      <c r="N100" s="524"/>
      <c r="O100" s="524"/>
      <c r="P100" s="524"/>
      <c r="Q100" s="524"/>
      <c r="R100" s="524"/>
      <c r="S100" s="529"/>
      <c r="T100" s="529"/>
      <c r="U100" s="529"/>
      <c r="V100" s="529"/>
      <c r="W100" s="529"/>
      <c r="X100" s="529"/>
    </row>
    <row r="101" s="53" customFormat="1" ht="15" spans="1:24">
      <c r="A101" s="511">
        <f t="shared" si="1"/>
        <v>90</v>
      </c>
      <c r="B101" s="520" t="s">
        <v>399</v>
      </c>
      <c r="C101" s="521"/>
      <c r="D101" s="522"/>
      <c r="E101" s="515"/>
      <c r="F101" s="523"/>
      <c r="G101" s="524"/>
      <c r="H101" s="524"/>
      <c r="I101" s="515"/>
      <c r="J101" s="524"/>
      <c r="K101" s="524"/>
      <c r="L101" s="524"/>
      <c r="M101" s="524"/>
      <c r="N101" s="524"/>
      <c r="O101" s="524"/>
      <c r="P101" s="524"/>
      <c r="Q101" s="524"/>
      <c r="R101" s="524"/>
      <c r="S101" s="529"/>
      <c r="T101" s="529"/>
      <c r="U101" s="529"/>
      <c r="V101" s="529"/>
      <c r="W101" s="529"/>
      <c r="X101" s="529"/>
    </row>
    <row r="102" s="53" customFormat="1" ht="15" spans="1:24">
      <c r="A102" s="511">
        <f t="shared" si="1"/>
        <v>91</v>
      </c>
      <c r="B102" s="530" t="s">
        <v>399</v>
      </c>
      <c r="C102" s="521"/>
      <c r="D102" s="522"/>
      <c r="E102" s="515"/>
      <c r="F102" s="523"/>
      <c r="G102" s="524"/>
      <c r="H102" s="524"/>
      <c r="I102" s="515"/>
      <c r="J102" s="524"/>
      <c r="K102" s="524"/>
      <c r="L102" s="524"/>
      <c r="M102" s="524"/>
      <c r="N102" s="524"/>
      <c r="O102" s="524"/>
      <c r="P102" s="524"/>
      <c r="Q102" s="524"/>
      <c r="R102" s="524"/>
      <c r="S102" s="529"/>
      <c r="T102" s="529"/>
      <c r="U102" s="529"/>
      <c r="V102" s="529"/>
      <c r="W102" s="529"/>
      <c r="X102" s="529"/>
    </row>
    <row r="103" s="53" customFormat="1" ht="15" spans="1:24">
      <c r="A103" s="511">
        <f t="shared" si="1"/>
        <v>92</v>
      </c>
      <c r="B103" s="525" t="s">
        <v>399</v>
      </c>
      <c r="C103" s="521"/>
      <c r="D103" s="522"/>
      <c r="E103" s="515"/>
      <c r="F103" s="523"/>
      <c r="G103" s="524"/>
      <c r="H103" s="524"/>
      <c r="I103" s="515"/>
      <c r="J103" s="524"/>
      <c r="K103" s="524"/>
      <c r="L103" s="524"/>
      <c r="M103" s="524"/>
      <c r="N103" s="524"/>
      <c r="O103" s="524"/>
      <c r="P103" s="524"/>
      <c r="Q103" s="524"/>
      <c r="R103" s="524"/>
      <c r="S103" s="529"/>
      <c r="T103" s="529"/>
      <c r="U103" s="529"/>
      <c r="V103" s="529"/>
      <c r="W103" s="529"/>
      <c r="X103" s="529"/>
    </row>
    <row r="104" s="53" customFormat="1" ht="15" spans="1:24">
      <c r="A104" s="511">
        <f t="shared" si="1"/>
        <v>93</v>
      </c>
      <c r="B104" s="525" t="s">
        <v>399</v>
      </c>
      <c r="C104" s="521"/>
      <c r="D104" s="522"/>
      <c r="E104" s="515"/>
      <c r="F104" s="523"/>
      <c r="G104" s="524"/>
      <c r="H104" s="524"/>
      <c r="I104" s="515"/>
      <c r="J104" s="524"/>
      <c r="K104" s="524"/>
      <c r="L104" s="524"/>
      <c r="M104" s="524"/>
      <c r="N104" s="524"/>
      <c r="O104" s="524"/>
      <c r="P104" s="524"/>
      <c r="Q104" s="524"/>
      <c r="R104" s="524"/>
      <c r="S104" s="529"/>
      <c r="T104" s="529"/>
      <c r="U104" s="529"/>
      <c r="V104" s="529"/>
      <c r="W104" s="529"/>
      <c r="X104" s="529"/>
    </row>
    <row r="105" s="53" customFormat="1" ht="15" spans="1:24">
      <c r="A105" s="511">
        <f t="shared" si="1"/>
        <v>94</v>
      </c>
      <c r="B105" s="525" t="s">
        <v>399</v>
      </c>
      <c r="C105" s="521"/>
      <c r="D105" s="522"/>
      <c r="E105" s="515"/>
      <c r="F105" s="523"/>
      <c r="G105" s="524"/>
      <c r="H105" s="524"/>
      <c r="I105" s="515"/>
      <c r="J105" s="524"/>
      <c r="K105" s="524"/>
      <c r="L105" s="524"/>
      <c r="M105" s="524"/>
      <c r="N105" s="524"/>
      <c r="O105" s="524"/>
      <c r="P105" s="524"/>
      <c r="Q105" s="524"/>
      <c r="R105" s="524"/>
      <c r="S105" s="529"/>
      <c r="T105" s="529"/>
      <c r="U105" s="529"/>
      <c r="V105" s="529"/>
      <c r="W105" s="529"/>
      <c r="X105" s="529"/>
    </row>
    <row r="106" s="53" customFormat="1" ht="15" spans="1:24">
      <c r="A106" s="511">
        <f t="shared" si="1"/>
        <v>95</v>
      </c>
      <c r="B106" s="525" t="s">
        <v>399</v>
      </c>
      <c r="C106" s="521"/>
      <c r="D106" s="522"/>
      <c r="E106" s="515"/>
      <c r="F106" s="523"/>
      <c r="G106" s="524"/>
      <c r="H106" s="524"/>
      <c r="I106" s="515"/>
      <c r="J106" s="524"/>
      <c r="K106" s="524"/>
      <c r="L106" s="524"/>
      <c r="M106" s="524"/>
      <c r="N106" s="524"/>
      <c r="O106" s="524"/>
      <c r="P106" s="524"/>
      <c r="Q106" s="524"/>
      <c r="R106" s="524"/>
      <c r="S106" s="529"/>
      <c r="T106" s="529"/>
      <c r="U106" s="529"/>
      <c r="V106" s="529"/>
      <c r="W106" s="529"/>
      <c r="X106" s="529"/>
    </row>
    <row r="107" s="53" customFormat="1" ht="15" spans="1:24">
      <c r="A107" s="511">
        <f t="shared" si="1"/>
        <v>96</v>
      </c>
      <c r="B107" s="525" t="s">
        <v>399</v>
      </c>
      <c r="C107" s="521"/>
      <c r="D107" s="522"/>
      <c r="E107" s="515"/>
      <c r="F107" s="523"/>
      <c r="G107" s="524"/>
      <c r="H107" s="524"/>
      <c r="I107" s="515"/>
      <c r="J107" s="524"/>
      <c r="K107" s="524"/>
      <c r="L107" s="524"/>
      <c r="M107" s="524"/>
      <c r="N107" s="524"/>
      <c r="O107" s="524"/>
      <c r="P107" s="524"/>
      <c r="Q107" s="524"/>
      <c r="R107" s="524"/>
      <c r="S107" s="529"/>
      <c r="T107" s="529"/>
      <c r="U107" s="529"/>
      <c r="V107" s="529"/>
      <c r="W107" s="529"/>
      <c r="X107" s="529"/>
    </row>
    <row r="108" s="53" customFormat="1" ht="15" spans="1:24">
      <c r="A108" s="511">
        <f t="shared" si="1"/>
        <v>97</v>
      </c>
      <c r="B108" s="520" t="s">
        <v>400</v>
      </c>
      <c r="C108" s="521"/>
      <c r="D108" s="522"/>
      <c r="E108" s="515"/>
      <c r="F108" s="523"/>
      <c r="G108" s="524"/>
      <c r="H108" s="524"/>
      <c r="I108" s="515"/>
      <c r="J108" s="524"/>
      <c r="K108" s="524"/>
      <c r="L108" s="524"/>
      <c r="M108" s="524"/>
      <c r="N108" s="524"/>
      <c r="O108" s="524"/>
      <c r="P108" s="524"/>
      <c r="Q108" s="524"/>
      <c r="R108" s="524"/>
      <c r="S108" s="529"/>
      <c r="T108" s="529"/>
      <c r="U108" s="529"/>
      <c r="V108" s="529"/>
      <c r="W108" s="529"/>
      <c r="X108" s="529"/>
    </row>
    <row r="109" s="53" customFormat="1" ht="15" spans="1:24">
      <c r="A109" s="511">
        <f t="shared" si="1"/>
        <v>98</v>
      </c>
      <c r="B109" s="520" t="s">
        <v>400</v>
      </c>
      <c r="C109" s="521"/>
      <c r="D109" s="522"/>
      <c r="E109" s="515"/>
      <c r="F109" s="523"/>
      <c r="G109" s="524"/>
      <c r="H109" s="524"/>
      <c r="I109" s="515"/>
      <c r="J109" s="524"/>
      <c r="K109" s="524"/>
      <c r="L109" s="524"/>
      <c r="M109" s="524"/>
      <c r="N109" s="524"/>
      <c r="O109" s="524"/>
      <c r="P109" s="524"/>
      <c r="Q109" s="524"/>
      <c r="R109" s="524"/>
      <c r="S109" s="529"/>
      <c r="T109" s="529"/>
      <c r="U109" s="529"/>
      <c r="V109" s="529"/>
      <c r="W109" s="529"/>
      <c r="X109" s="529"/>
    </row>
    <row r="110" s="53" customFormat="1" ht="15" spans="1:24">
      <c r="A110" s="511">
        <f t="shared" si="1"/>
        <v>99</v>
      </c>
      <c r="B110" s="520" t="s">
        <v>400</v>
      </c>
      <c r="C110" s="521"/>
      <c r="D110" s="522"/>
      <c r="E110" s="515"/>
      <c r="F110" s="523"/>
      <c r="G110" s="524"/>
      <c r="H110" s="524"/>
      <c r="I110" s="515"/>
      <c r="J110" s="524"/>
      <c r="K110" s="524"/>
      <c r="L110" s="524"/>
      <c r="M110" s="524"/>
      <c r="N110" s="524"/>
      <c r="O110" s="524"/>
      <c r="P110" s="524"/>
      <c r="Q110" s="524"/>
      <c r="R110" s="524"/>
      <c r="S110" s="529"/>
      <c r="T110" s="529"/>
      <c r="U110" s="529"/>
      <c r="V110" s="529"/>
      <c r="W110" s="529"/>
      <c r="X110" s="529"/>
    </row>
    <row r="111" ht="15" spans="1:18">
      <c r="A111" s="511">
        <f t="shared" si="1"/>
        <v>100</v>
      </c>
      <c r="B111" s="525" t="s">
        <v>400</v>
      </c>
      <c r="C111" s="521"/>
      <c r="D111" s="522"/>
      <c r="E111" s="515"/>
      <c r="F111" s="523"/>
      <c r="G111" s="524"/>
      <c r="H111" s="524"/>
      <c r="I111" s="515"/>
      <c r="J111" s="524"/>
      <c r="K111" s="524"/>
      <c r="L111" s="524"/>
      <c r="M111" s="524"/>
      <c r="N111" s="524"/>
      <c r="O111" s="524"/>
      <c r="P111" s="524"/>
      <c r="Q111" s="524"/>
      <c r="R111" s="524"/>
    </row>
    <row r="112" ht="15" spans="1:18">
      <c r="A112" s="511">
        <f t="shared" si="1"/>
        <v>101</v>
      </c>
      <c r="B112" s="518" t="s">
        <v>401</v>
      </c>
      <c r="C112" s="513"/>
      <c r="D112" s="514"/>
      <c r="E112" s="515"/>
      <c r="F112" s="516"/>
      <c r="G112" s="517"/>
      <c r="H112" s="517"/>
      <c r="I112" s="515"/>
      <c r="J112" s="524"/>
      <c r="K112" s="524"/>
      <c r="L112" s="524"/>
      <c r="M112" s="524"/>
      <c r="N112" s="524"/>
      <c r="O112" s="524"/>
      <c r="P112" s="524"/>
      <c r="Q112" s="524"/>
      <c r="R112" s="524"/>
    </row>
    <row r="113" ht="15" spans="1:18">
      <c r="A113" s="511">
        <f t="shared" si="1"/>
        <v>102</v>
      </c>
      <c r="B113" s="518" t="s">
        <v>401</v>
      </c>
      <c r="C113" s="513"/>
      <c r="D113" s="514"/>
      <c r="E113" s="515"/>
      <c r="F113" s="516"/>
      <c r="G113" s="517"/>
      <c r="H113" s="517"/>
      <c r="I113" s="515"/>
      <c r="J113" s="524"/>
      <c r="K113" s="524"/>
      <c r="L113" s="524"/>
      <c r="M113" s="524"/>
      <c r="N113" s="524"/>
      <c r="O113" s="524"/>
      <c r="P113" s="524"/>
      <c r="Q113" s="524"/>
      <c r="R113" s="524"/>
    </row>
    <row r="114" ht="15" spans="1:18">
      <c r="A114" s="511">
        <f t="shared" si="1"/>
        <v>103</v>
      </c>
      <c r="B114" s="518" t="s">
        <v>401</v>
      </c>
      <c r="C114" s="513"/>
      <c r="D114" s="514"/>
      <c r="E114" s="515"/>
      <c r="F114" s="516"/>
      <c r="G114" s="517"/>
      <c r="H114" s="517"/>
      <c r="I114" s="515"/>
      <c r="J114" s="524"/>
      <c r="K114" s="524"/>
      <c r="L114" s="524"/>
      <c r="M114" s="524"/>
      <c r="N114" s="524"/>
      <c r="O114" s="524"/>
      <c r="P114" s="524"/>
      <c r="Q114" s="524"/>
      <c r="R114" s="524"/>
    </row>
    <row r="115" ht="15" spans="1:18">
      <c r="A115" s="511">
        <f t="shared" si="1"/>
        <v>104</v>
      </c>
      <c r="B115" s="518" t="s">
        <v>402</v>
      </c>
      <c r="C115" s="513"/>
      <c r="D115" s="514"/>
      <c r="E115" s="515"/>
      <c r="F115" s="516"/>
      <c r="G115" s="517"/>
      <c r="H115" s="517"/>
      <c r="I115" s="515"/>
      <c r="J115" s="524"/>
      <c r="K115" s="524"/>
      <c r="L115" s="524"/>
      <c r="M115" s="524"/>
      <c r="N115" s="524"/>
      <c r="O115" s="524"/>
      <c r="P115" s="524"/>
      <c r="Q115" s="524"/>
      <c r="R115" s="524"/>
    </row>
    <row r="116" ht="15" spans="1:18">
      <c r="A116" s="511">
        <f t="shared" si="1"/>
        <v>105</v>
      </c>
      <c r="B116" s="518" t="s">
        <v>403</v>
      </c>
      <c r="C116" s="513"/>
      <c r="D116" s="514"/>
      <c r="E116" s="515"/>
      <c r="F116" s="516"/>
      <c r="G116" s="517"/>
      <c r="H116" s="517"/>
      <c r="I116" s="515"/>
      <c r="J116" s="524"/>
      <c r="K116" s="524"/>
      <c r="L116" s="524"/>
      <c r="M116" s="524"/>
      <c r="N116" s="524"/>
      <c r="O116" s="524"/>
      <c r="P116" s="524"/>
      <c r="Q116" s="524"/>
      <c r="R116" s="524"/>
    </row>
    <row r="117" ht="15" spans="1:18">
      <c r="A117" s="511">
        <f t="shared" si="1"/>
        <v>106</v>
      </c>
      <c r="B117" s="518" t="s">
        <v>403</v>
      </c>
      <c r="C117" s="513"/>
      <c r="D117" s="514"/>
      <c r="E117" s="515"/>
      <c r="F117" s="516"/>
      <c r="G117" s="517"/>
      <c r="H117" s="517"/>
      <c r="I117" s="515"/>
      <c r="J117" s="524"/>
      <c r="K117" s="524"/>
      <c r="L117" s="524"/>
      <c r="M117" s="524"/>
      <c r="N117" s="524"/>
      <c r="O117" s="524"/>
      <c r="P117" s="524"/>
      <c r="Q117" s="524"/>
      <c r="R117" s="524"/>
    </row>
    <row r="118" ht="15" spans="1:18">
      <c r="A118" s="511">
        <f t="shared" si="1"/>
        <v>107</v>
      </c>
      <c r="B118" s="518" t="s">
        <v>403</v>
      </c>
      <c r="C118" s="513"/>
      <c r="D118" s="514"/>
      <c r="E118" s="515"/>
      <c r="F118" s="516"/>
      <c r="G118" s="517"/>
      <c r="H118" s="517"/>
      <c r="I118" s="515"/>
      <c r="J118" s="524"/>
      <c r="K118" s="524"/>
      <c r="L118" s="524"/>
      <c r="M118" s="524"/>
      <c r="N118" s="524"/>
      <c r="O118" s="524"/>
      <c r="P118" s="524"/>
      <c r="Q118" s="524"/>
      <c r="R118" s="524"/>
    </row>
    <row r="119" ht="15" spans="1:18">
      <c r="A119" s="511">
        <f t="shared" si="1"/>
        <v>108</v>
      </c>
      <c r="B119" s="518" t="s">
        <v>403</v>
      </c>
      <c r="C119" s="513"/>
      <c r="D119" s="514"/>
      <c r="E119" s="515"/>
      <c r="F119" s="516"/>
      <c r="G119" s="517"/>
      <c r="H119" s="517"/>
      <c r="I119" s="515"/>
      <c r="J119" s="524"/>
      <c r="K119" s="524"/>
      <c r="L119" s="524"/>
      <c r="M119" s="524"/>
      <c r="N119" s="524"/>
      <c r="O119" s="524"/>
      <c r="P119" s="524"/>
      <c r="Q119" s="524"/>
      <c r="R119" s="524"/>
    </row>
    <row r="120" ht="15" spans="1:18">
      <c r="A120" s="511">
        <f t="shared" si="1"/>
        <v>109</v>
      </c>
      <c r="B120" s="518" t="s">
        <v>404</v>
      </c>
      <c r="C120" s="513"/>
      <c r="D120" s="514"/>
      <c r="E120" s="515"/>
      <c r="F120" s="516"/>
      <c r="G120" s="517"/>
      <c r="H120" s="517"/>
      <c r="I120" s="515"/>
      <c r="J120" s="524"/>
      <c r="K120" s="524"/>
      <c r="L120" s="524"/>
      <c r="M120" s="524"/>
      <c r="N120" s="524"/>
      <c r="O120" s="524"/>
      <c r="P120" s="524"/>
      <c r="Q120" s="524"/>
      <c r="R120" s="524"/>
    </row>
    <row r="121" ht="15" spans="1:18">
      <c r="A121" s="511">
        <f t="shared" si="1"/>
        <v>110</v>
      </c>
      <c r="B121" s="518" t="s">
        <v>404</v>
      </c>
      <c r="C121" s="513"/>
      <c r="D121" s="514"/>
      <c r="E121" s="515"/>
      <c r="F121" s="516"/>
      <c r="G121" s="517"/>
      <c r="H121" s="517"/>
      <c r="I121" s="515"/>
      <c r="J121" s="524"/>
      <c r="K121" s="524"/>
      <c r="L121" s="524"/>
      <c r="M121" s="524"/>
      <c r="N121" s="524"/>
      <c r="O121" s="524"/>
      <c r="P121" s="524"/>
      <c r="Q121" s="524"/>
      <c r="R121" s="524"/>
    </row>
    <row r="122" ht="15" spans="1:18">
      <c r="A122" s="511">
        <f t="shared" si="1"/>
        <v>111</v>
      </c>
      <c r="B122" s="518" t="s">
        <v>404</v>
      </c>
      <c r="C122" s="513"/>
      <c r="D122" s="514"/>
      <c r="E122" s="515"/>
      <c r="F122" s="516"/>
      <c r="G122" s="517"/>
      <c r="H122" s="517"/>
      <c r="I122" s="515"/>
      <c r="J122" s="524"/>
      <c r="K122" s="524"/>
      <c r="L122" s="524"/>
      <c r="M122" s="524"/>
      <c r="N122" s="524"/>
      <c r="O122" s="524"/>
      <c r="P122" s="524"/>
      <c r="Q122" s="524"/>
      <c r="R122" s="524"/>
    </row>
    <row r="123" ht="15" spans="1:18">
      <c r="A123" s="511">
        <f t="shared" si="1"/>
        <v>112</v>
      </c>
      <c r="B123" s="518" t="s">
        <v>404</v>
      </c>
      <c r="C123" s="513"/>
      <c r="D123" s="514"/>
      <c r="E123" s="515"/>
      <c r="F123" s="516"/>
      <c r="G123" s="517"/>
      <c r="H123" s="517"/>
      <c r="I123" s="515"/>
      <c r="J123" s="524"/>
      <c r="K123" s="524"/>
      <c r="L123" s="524"/>
      <c r="M123" s="524"/>
      <c r="N123" s="524"/>
      <c r="O123" s="524"/>
      <c r="P123" s="524"/>
      <c r="Q123" s="524"/>
      <c r="R123" s="524"/>
    </row>
    <row r="124" ht="15" spans="1:18">
      <c r="A124" s="511">
        <f t="shared" si="1"/>
        <v>113</v>
      </c>
      <c r="B124" s="518" t="s">
        <v>404</v>
      </c>
      <c r="C124" s="513"/>
      <c r="D124" s="514"/>
      <c r="E124" s="515"/>
      <c r="F124" s="516"/>
      <c r="G124" s="517"/>
      <c r="H124" s="517"/>
      <c r="I124" s="515"/>
      <c r="J124" s="524"/>
      <c r="K124" s="524"/>
      <c r="L124" s="524"/>
      <c r="M124" s="524"/>
      <c r="N124" s="524"/>
      <c r="O124" s="524"/>
      <c r="P124" s="524"/>
      <c r="Q124" s="524"/>
      <c r="R124" s="524"/>
    </row>
    <row r="125" ht="15" spans="1:18">
      <c r="A125" s="511">
        <f t="shared" ref="A125:A145" si="2">A124+1</f>
        <v>114</v>
      </c>
      <c r="B125" s="518" t="s">
        <v>404</v>
      </c>
      <c r="C125" s="513"/>
      <c r="D125" s="514"/>
      <c r="E125" s="515"/>
      <c r="F125" s="516"/>
      <c r="G125" s="517"/>
      <c r="H125" s="517"/>
      <c r="I125" s="515"/>
      <c r="J125" s="524"/>
      <c r="K125" s="524"/>
      <c r="L125" s="524"/>
      <c r="M125" s="524"/>
      <c r="N125" s="524"/>
      <c r="O125" s="524"/>
      <c r="P125" s="524"/>
      <c r="Q125" s="524"/>
      <c r="R125" s="524"/>
    </row>
    <row r="126" ht="15" spans="1:18">
      <c r="A126" s="511">
        <f t="shared" si="2"/>
        <v>115</v>
      </c>
      <c r="B126" s="518" t="s">
        <v>404</v>
      </c>
      <c r="C126" s="513"/>
      <c r="D126" s="514"/>
      <c r="E126" s="515"/>
      <c r="F126" s="516"/>
      <c r="G126" s="517"/>
      <c r="H126" s="517"/>
      <c r="I126" s="515"/>
      <c r="J126" s="524"/>
      <c r="K126" s="524"/>
      <c r="L126" s="524"/>
      <c r="M126" s="524"/>
      <c r="N126" s="524"/>
      <c r="O126" s="524"/>
      <c r="P126" s="524"/>
      <c r="Q126" s="524"/>
      <c r="R126" s="524"/>
    </row>
    <row r="127" ht="15" spans="1:18">
      <c r="A127" s="511">
        <f t="shared" si="2"/>
        <v>116</v>
      </c>
      <c r="B127" s="518" t="s">
        <v>404</v>
      </c>
      <c r="C127" s="513"/>
      <c r="D127" s="514"/>
      <c r="E127" s="515"/>
      <c r="F127" s="516"/>
      <c r="G127" s="517"/>
      <c r="H127" s="517"/>
      <c r="I127" s="515"/>
      <c r="J127" s="524"/>
      <c r="K127" s="524"/>
      <c r="L127" s="524"/>
      <c r="M127" s="524"/>
      <c r="N127" s="524"/>
      <c r="O127" s="524"/>
      <c r="P127" s="524"/>
      <c r="Q127" s="524"/>
      <c r="R127" s="524"/>
    </row>
    <row r="128" ht="18" customHeight="1" spans="1:18">
      <c r="A128" s="511">
        <f t="shared" si="2"/>
        <v>117</v>
      </c>
      <c r="B128" s="511" t="s">
        <v>405</v>
      </c>
      <c r="C128" s="513"/>
      <c r="D128" s="514"/>
      <c r="E128" s="517"/>
      <c r="F128" s="516"/>
      <c r="G128" s="517"/>
      <c r="H128" s="517"/>
      <c r="I128" s="515"/>
      <c r="J128" s="524"/>
      <c r="K128" s="524"/>
      <c r="L128" s="524"/>
      <c r="M128" s="524"/>
      <c r="N128" s="524"/>
      <c r="O128" s="524"/>
      <c r="P128" s="524"/>
      <c r="Q128" s="524"/>
      <c r="R128" s="524"/>
    </row>
    <row r="129" ht="15" spans="1:18">
      <c r="A129" s="511">
        <f t="shared" si="2"/>
        <v>118</v>
      </c>
      <c r="B129" s="531" t="s">
        <v>406</v>
      </c>
      <c r="C129" s="513"/>
      <c r="D129" s="514"/>
      <c r="E129" s="515"/>
      <c r="F129" s="516"/>
      <c r="G129" s="517"/>
      <c r="H129" s="517"/>
      <c r="I129" s="515"/>
      <c r="J129" s="524"/>
      <c r="K129" s="524"/>
      <c r="L129" s="524"/>
      <c r="M129" s="524"/>
      <c r="N129" s="524"/>
      <c r="O129" s="524"/>
      <c r="P129" s="524"/>
      <c r="Q129" s="524"/>
      <c r="R129" s="524"/>
    </row>
    <row r="130" ht="15" spans="1:18">
      <c r="A130" s="511">
        <f t="shared" si="2"/>
        <v>119</v>
      </c>
      <c r="B130" s="520" t="s">
        <v>407</v>
      </c>
      <c r="C130" s="521"/>
      <c r="D130" s="522"/>
      <c r="E130" s="515"/>
      <c r="F130" s="523"/>
      <c r="G130" s="524"/>
      <c r="H130" s="524"/>
      <c r="I130" s="515"/>
      <c r="J130" s="524"/>
      <c r="K130" s="524"/>
      <c r="L130" s="524"/>
      <c r="M130" s="524"/>
      <c r="N130" s="524"/>
      <c r="O130" s="524"/>
      <c r="P130" s="524"/>
      <c r="Q130" s="524"/>
      <c r="R130" s="524"/>
    </row>
    <row r="131" ht="15" spans="1:18">
      <c r="A131" s="511">
        <f t="shared" si="2"/>
        <v>120</v>
      </c>
      <c r="B131" s="520" t="s">
        <v>408</v>
      </c>
      <c r="C131" s="521"/>
      <c r="D131" s="522"/>
      <c r="E131" s="517"/>
      <c r="F131" s="523"/>
      <c r="G131" s="524"/>
      <c r="H131" s="524"/>
      <c r="I131" s="515"/>
      <c r="J131" s="524"/>
      <c r="K131" s="524"/>
      <c r="L131" s="524"/>
      <c r="M131" s="524"/>
      <c r="N131" s="524"/>
      <c r="O131" s="524"/>
      <c r="P131" s="524"/>
      <c r="Q131" s="524"/>
      <c r="R131" s="524"/>
    </row>
    <row r="132" ht="15" spans="1:18">
      <c r="A132" s="511">
        <f t="shared" si="2"/>
        <v>121</v>
      </c>
      <c r="B132" s="520" t="s">
        <v>408</v>
      </c>
      <c r="C132" s="521"/>
      <c r="D132" s="522"/>
      <c r="E132" s="517"/>
      <c r="F132" s="523"/>
      <c r="G132" s="524"/>
      <c r="H132" s="524"/>
      <c r="I132" s="515"/>
      <c r="J132" s="524"/>
      <c r="K132" s="524"/>
      <c r="L132" s="524"/>
      <c r="M132" s="524"/>
      <c r="N132" s="524"/>
      <c r="O132" s="524"/>
      <c r="P132" s="524"/>
      <c r="Q132" s="524"/>
      <c r="R132" s="524"/>
    </row>
    <row r="133" ht="15" spans="1:18">
      <c r="A133" s="511">
        <f t="shared" si="2"/>
        <v>122</v>
      </c>
      <c r="B133" s="520" t="s">
        <v>408</v>
      </c>
      <c r="C133" s="521"/>
      <c r="D133" s="522"/>
      <c r="E133" s="517"/>
      <c r="F133" s="523"/>
      <c r="G133" s="524"/>
      <c r="H133" s="524"/>
      <c r="I133" s="515"/>
      <c r="J133" s="524"/>
      <c r="K133" s="524"/>
      <c r="L133" s="524"/>
      <c r="M133" s="524"/>
      <c r="N133" s="524"/>
      <c r="O133" s="524"/>
      <c r="P133" s="524"/>
      <c r="Q133" s="524"/>
      <c r="R133" s="524"/>
    </row>
    <row r="134" ht="15" spans="1:18">
      <c r="A134" s="511">
        <f t="shared" si="2"/>
        <v>123</v>
      </c>
      <c r="B134" s="520" t="s">
        <v>409</v>
      </c>
      <c r="C134" s="521"/>
      <c r="D134" s="522"/>
      <c r="E134" s="515"/>
      <c r="F134" s="523"/>
      <c r="G134" s="524"/>
      <c r="H134" s="524"/>
      <c r="I134" s="515"/>
      <c r="J134" s="524"/>
      <c r="K134" s="524"/>
      <c r="L134" s="524"/>
      <c r="M134" s="524"/>
      <c r="N134" s="524"/>
      <c r="O134" s="524"/>
      <c r="P134" s="524"/>
      <c r="Q134" s="524"/>
      <c r="R134" s="524"/>
    </row>
    <row r="135" ht="15" spans="1:18">
      <c r="A135" s="511">
        <f t="shared" si="2"/>
        <v>124</v>
      </c>
      <c r="B135" s="520" t="s">
        <v>409</v>
      </c>
      <c r="C135" s="521"/>
      <c r="D135" s="522"/>
      <c r="E135" s="515"/>
      <c r="F135" s="523"/>
      <c r="G135" s="524"/>
      <c r="H135" s="524"/>
      <c r="I135" s="515"/>
      <c r="J135" s="524"/>
      <c r="K135" s="524"/>
      <c r="L135" s="524"/>
      <c r="M135" s="524"/>
      <c r="N135" s="524"/>
      <c r="O135" s="524"/>
      <c r="P135" s="524"/>
      <c r="Q135" s="524"/>
      <c r="R135" s="524"/>
    </row>
    <row r="136" ht="15" spans="1:18">
      <c r="A136" s="511">
        <f t="shared" si="2"/>
        <v>125</v>
      </c>
      <c r="B136" s="520" t="s">
        <v>409</v>
      </c>
      <c r="C136" s="521"/>
      <c r="D136" s="522"/>
      <c r="E136" s="515"/>
      <c r="F136" s="523"/>
      <c r="G136" s="524"/>
      <c r="H136" s="524"/>
      <c r="I136" s="515"/>
      <c r="J136" s="524"/>
      <c r="K136" s="524"/>
      <c r="L136" s="524"/>
      <c r="M136" s="524"/>
      <c r="N136" s="524"/>
      <c r="O136" s="524"/>
      <c r="P136" s="524"/>
      <c r="Q136" s="524"/>
      <c r="R136" s="524"/>
    </row>
    <row r="137" ht="15" spans="1:18">
      <c r="A137" s="511">
        <f t="shared" si="2"/>
        <v>126</v>
      </c>
      <c r="B137" s="520" t="s">
        <v>409</v>
      </c>
      <c r="C137" s="521"/>
      <c r="D137" s="522"/>
      <c r="E137" s="515"/>
      <c r="F137" s="523"/>
      <c r="G137" s="524"/>
      <c r="H137" s="524"/>
      <c r="I137" s="515"/>
      <c r="J137" s="524"/>
      <c r="K137" s="524"/>
      <c r="L137" s="524"/>
      <c r="M137" s="524"/>
      <c r="N137" s="524"/>
      <c r="O137" s="524"/>
      <c r="P137" s="524"/>
      <c r="Q137" s="524"/>
      <c r="R137" s="524"/>
    </row>
    <row r="138" ht="15" spans="1:18">
      <c r="A138" s="511">
        <f t="shared" si="2"/>
        <v>127</v>
      </c>
      <c r="B138" s="520" t="s">
        <v>409</v>
      </c>
      <c r="C138" s="521"/>
      <c r="D138" s="522"/>
      <c r="E138" s="515"/>
      <c r="F138" s="523"/>
      <c r="G138" s="524"/>
      <c r="H138" s="524"/>
      <c r="I138" s="515"/>
      <c r="J138" s="524"/>
      <c r="K138" s="524"/>
      <c r="L138" s="524"/>
      <c r="M138" s="524"/>
      <c r="N138" s="524"/>
      <c r="O138" s="524"/>
      <c r="P138" s="524"/>
      <c r="Q138" s="524"/>
      <c r="R138" s="524"/>
    </row>
    <row r="139" ht="15" spans="1:18">
      <c r="A139" s="511">
        <f t="shared" si="2"/>
        <v>128</v>
      </c>
      <c r="B139" s="520" t="s">
        <v>410</v>
      </c>
      <c r="C139" s="521"/>
      <c r="D139" s="522"/>
      <c r="E139" s="515"/>
      <c r="F139" s="523"/>
      <c r="G139" s="524"/>
      <c r="H139" s="524"/>
      <c r="I139" s="515"/>
      <c r="J139" s="524"/>
      <c r="K139" s="524"/>
      <c r="L139" s="524"/>
      <c r="M139" s="524"/>
      <c r="N139" s="524"/>
      <c r="O139" s="524"/>
      <c r="P139" s="524"/>
      <c r="Q139" s="524"/>
      <c r="R139" s="524"/>
    </row>
    <row r="140" ht="15" spans="1:18">
      <c r="A140" s="511">
        <f t="shared" si="2"/>
        <v>129</v>
      </c>
      <c r="B140" s="512" t="s">
        <v>411</v>
      </c>
      <c r="C140" s="513"/>
      <c r="D140" s="514"/>
      <c r="E140" s="515"/>
      <c r="F140" s="516"/>
      <c r="G140" s="524"/>
      <c r="H140" s="517"/>
      <c r="I140" s="515"/>
      <c r="J140" s="524"/>
      <c r="K140" s="524"/>
      <c r="L140" s="524"/>
      <c r="M140" s="524"/>
      <c r="N140" s="524"/>
      <c r="O140" s="524"/>
      <c r="P140" s="524"/>
      <c r="Q140" s="524"/>
      <c r="R140" s="524"/>
    </row>
    <row r="141" ht="15" spans="1:18">
      <c r="A141" s="511">
        <f t="shared" si="2"/>
        <v>130</v>
      </c>
      <c r="B141" s="512" t="s">
        <v>411</v>
      </c>
      <c r="C141" s="513"/>
      <c r="D141" s="514"/>
      <c r="E141" s="515"/>
      <c r="F141" s="516"/>
      <c r="G141" s="524"/>
      <c r="H141" s="517"/>
      <c r="I141" s="515"/>
      <c r="J141" s="524"/>
      <c r="K141" s="524"/>
      <c r="L141" s="524"/>
      <c r="M141" s="524"/>
      <c r="N141" s="524"/>
      <c r="O141" s="524"/>
      <c r="P141" s="524"/>
      <c r="Q141" s="524"/>
      <c r="R141" s="524"/>
    </row>
    <row r="142" ht="15" spans="1:18">
      <c r="A142" s="511">
        <f t="shared" si="2"/>
        <v>131</v>
      </c>
      <c r="B142" s="511" t="s">
        <v>412</v>
      </c>
      <c r="C142" s="513"/>
      <c r="D142" s="514"/>
      <c r="E142" s="515"/>
      <c r="F142" s="516"/>
      <c r="G142" s="524"/>
      <c r="H142" s="517"/>
      <c r="I142" s="515"/>
      <c r="J142" s="524"/>
      <c r="K142" s="524"/>
      <c r="L142" s="524"/>
      <c r="M142" s="524"/>
      <c r="N142" s="524"/>
      <c r="O142" s="524"/>
      <c r="P142" s="524"/>
      <c r="Q142" s="524"/>
      <c r="R142" s="524"/>
    </row>
    <row r="143" ht="15" spans="1:18">
      <c r="A143" s="511">
        <f t="shared" si="2"/>
        <v>132</v>
      </c>
      <c r="B143" s="518" t="s">
        <v>370</v>
      </c>
      <c r="C143" s="513"/>
      <c r="D143" s="514"/>
      <c r="E143" s="515"/>
      <c r="F143" s="516"/>
      <c r="G143" s="524"/>
      <c r="H143" s="517"/>
      <c r="I143" s="515"/>
      <c r="J143" s="524"/>
      <c r="K143" s="524"/>
      <c r="L143" s="524"/>
      <c r="M143" s="524"/>
      <c r="N143" s="524"/>
      <c r="O143" s="524"/>
      <c r="P143" s="524"/>
      <c r="Q143" s="524"/>
      <c r="R143" s="524"/>
    </row>
    <row r="144" ht="15" spans="1:18">
      <c r="A144" s="511">
        <f t="shared" si="2"/>
        <v>133</v>
      </c>
      <c r="B144" s="518" t="s">
        <v>413</v>
      </c>
      <c r="C144" s="513"/>
      <c r="D144" s="514"/>
      <c r="E144" s="515"/>
      <c r="F144" s="516"/>
      <c r="G144" s="524"/>
      <c r="H144" s="517"/>
      <c r="I144" s="515"/>
      <c r="J144" s="524"/>
      <c r="K144" s="524"/>
      <c r="L144" s="524"/>
      <c r="M144" s="524"/>
      <c r="N144" s="524"/>
      <c r="O144" s="524"/>
      <c r="P144" s="524"/>
      <c r="Q144" s="524"/>
      <c r="R144" s="524"/>
    </row>
    <row r="145" ht="15" spans="1:18">
      <c r="A145" s="511">
        <f t="shared" si="2"/>
        <v>134</v>
      </c>
      <c r="B145" s="518" t="s">
        <v>414</v>
      </c>
      <c r="C145" s="513"/>
      <c r="D145" s="514"/>
      <c r="E145" s="515"/>
      <c r="F145" s="516"/>
      <c r="G145" s="517"/>
      <c r="H145" s="517"/>
      <c r="I145" s="515"/>
      <c r="J145" s="524"/>
      <c r="K145" s="524"/>
      <c r="L145" s="524"/>
      <c r="M145" s="524"/>
      <c r="N145" s="524"/>
      <c r="O145" s="524"/>
      <c r="P145" s="524"/>
      <c r="Q145" s="524"/>
      <c r="R145" s="524"/>
    </row>
    <row r="146" spans="1:18">
      <c r="A146" s="532"/>
      <c r="B146" s="532"/>
      <c r="C146" s="532"/>
      <c r="D146" s="532"/>
      <c r="E146" s="533"/>
      <c r="F146" s="532"/>
      <c r="G146" s="532"/>
      <c r="H146" s="532"/>
      <c r="J146" s="532"/>
      <c r="K146" s="532"/>
      <c r="L146" s="532"/>
      <c r="M146" s="532"/>
      <c r="N146" s="532"/>
      <c r="O146" s="532"/>
      <c r="P146" s="532"/>
      <c r="Q146" s="532"/>
      <c r="R146" s="532"/>
    </row>
    <row r="147" spans="1:18">
      <c r="A147" s="532"/>
      <c r="B147" s="532"/>
      <c r="C147" s="532"/>
      <c r="D147" s="532"/>
      <c r="E147" s="533"/>
      <c r="F147" s="532"/>
      <c r="G147" s="532"/>
      <c r="H147" s="532"/>
      <c r="J147" s="532"/>
      <c r="K147" s="532"/>
      <c r="L147" s="532"/>
      <c r="M147" s="532"/>
      <c r="N147" s="532"/>
      <c r="O147" s="532"/>
      <c r="P147" s="532"/>
      <c r="Q147" s="532"/>
      <c r="R147" s="532"/>
    </row>
    <row r="148" spans="1:18">
      <c r="A148" s="532"/>
      <c r="B148" s="532"/>
      <c r="C148" s="532"/>
      <c r="D148" s="532"/>
      <c r="E148" s="533"/>
      <c r="F148" s="532"/>
      <c r="G148" s="532"/>
      <c r="H148" s="532"/>
      <c r="J148" s="532"/>
      <c r="K148" s="532"/>
      <c r="L148" s="532"/>
      <c r="M148" s="532"/>
      <c r="N148" s="532"/>
      <c r="O148" s="532"/>
      <c r="P148" s="532"/>
      <c r="Q148" s="532"/>
      <c r="R148" s="532"/>
    </row>
    <row r="150" spans="2:3">
      <c r="B150" s="532"/>
      <c r="C150" s="440" t="s">
        <v>415</v>
      </c>
    </row>
    <row r="151" spans="2:2">
      <c r="B151" s="532"/>
    </row>
    <row r="152" spans="2:5">
      <c r="B152" s="534" t="s">
        <v>146</v>
      </c>
      <c r="C152" s="441"/>
      <c r="D152" s="441"/>
      <c r="E152" s="441"/>
    </row>
    <row r="153" spans="2:5">
      <c r="B153" s="534" t="s">
        <v>24</v>
      </c>
      <c r="C153" s="441"/>
      <c r="D153" s="441"/>
      <c r="E153" s="441"/>
    </row>
    <row r="154" spans="2:5">
      <c r="B154" s="534" t="s">
        <v>26</v>
      </c>
      <c r="C154" s="441"/>
      <c r="D154" s="441"/>
      <c r="E154" s="441"/>
    </row>
    <row r="155" ht="15" spans="2:5">
      <c r="B155" s="534" t="s">
        <v>28</v>
      </c>
      <c r="C155" s="442"/>
      <c r="D155" s="442"/>
      <c r="E155" s="442"/>
    </row>
  </sheetData>
  <mergeCells count="4">
    <mergeCell ref="C152:E152"/>
    <mergeCell ref="C153:E153"/>
    <mergeCell ref="C154:E154"/>
    <mergeCell ref="C155:E155"/>
  </mergeCells>
  <dataValidations count="2">
    <dataValidation type="list" allowBlank="1" showInputMessage="1" showErrorMessage="1" prompt=" - " sqref="H11:H148">
      <formula1>"Ótimo,Bom,Ruim,Sucata"</formula1>
    </dataValidation>
    <dataValidation type="list" allowBlank="1" showInputMessage="1" showErrorMessage="1" prompt="Atenção - Escolha uma das opções, SIM ou NÃO." sqref="J11:J145">
      <formula1>"SIM,NÃO"</formula1>
    </dataValidation>
  </dataValidations>
  <pageMargins left="0.511805555555556" right="0.511805555555556" top="0.7875" bottom="0.7875" header="0.511811023622047" footer="0.511811023622047"/>
  <pageSetup paperSize="9" fitToHeight="0" orientation="landscape" horizontalDpi="300" verticalDpi="300"/>
  <headerFooter/>
  <rowBreaks count="2" manualBreakCount="2">
    <brk id="48" max="16383" man="1"/>
    <brk id="95" max="16383" man="1"/>
  </rowBreaks>
  <colBreaks count="1" manualBreakCount="1">
    <brk id="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907"/>
  <sheetViews>
    <sheetView showGridLines="0" zoomScale="90" zoomScaleNormal="90" workbookViewId="0">
      <selection activeCell="G65" sqref="G65"/>
    </sheetView>
  </sheetViews>
  <sheetFormatPr defaultColWidth="9.14285714285714" defaultRowHeight="14.25"/>
  <cols>
    <col min="1" max="1" width="4" style="444" customWidth="1"/>
    <col min="2" max="2" width="9" style="448" customWidth="1"/>
    <col min="3" max="3" width="41.8571428571429" style="444" customWidth="1"/>
    <col min="4" max="4" width="8.28571428571429" style="449" customWidth="1"/>
    <col min="5" max="5" width="46.1428571428571" style="444" customWidth="1"/>
    <col min="6" max="6" width="13" style="449" customWidth="1"/>
    <col min="7" max="7" width="15.2857142857143" style="444" customWidth="1"/>
    <col min="8" max="8" width="13.4285714285714" style="444" customWidth="1"/>
    <col min="9" max="9" width="34.1428571428571" style="444" customWidth="1"/>
    <col min="10" max="10" width="39.4285714285714" style="444" customWidth="1"/>
    <col min="11" max="16" width="11.4285714285714" style="444" customWidth="1"/>
    <col min="17" max="17" width="12.2857142857143" style="444" customWidth="1"/>
    <col min="18" max="1023" width="9.14285714285714" style="444"/>
    <col min="1024" max="1024" width="9.14285714285714" style="450"/>
  </cols>
  <sheetData>
    <row r="2" ht="16.5" customHeight="1" spans="3:7">
      <c r="C2" s="416" t="s">
        <v>30</v>
      </c>
      <c r="D2" s="416"/>
      <c r="E2" s="416"/>
      <c r="F2" s="451" t="s">
        <v>307</v>
      </c>
      <c r="G2" s="9" t="s">
        <v>2</v>
      </c>
    </row>
    <row r="3" ht="16.5" customHeight="1" spans="3:7">
      <c r="C3" s="417" t="s">
        <v>32</v>
      </c>
      <c r="D3" s="417"/>
      <c r="E3" s="417"/>
      <c r="F3" s="451" t="s">
        <v>4</v>
      </c>
      <c r="G3" s="11" t="s">
        <v>5</v>
      </c>
    </row>
    <row r="4" ht="16.5" customHeight="1" spans="6:7">
      <c r="F4" s="452" t="s">
        <v>308</v>
      </c>
      <c r="G4" s="11" t="s">
        <v>7</v>
      </c>
    </row>
    <row r="8" s="444" customFormat="1" ht="15.75" customHeight="1" spans="1:11">
      <c r="A8" s="453" t="s">
        <v>416</v>
      </c>
      <c r="B8" s="453"/>
      <c r="C8" s="454" t="s">
        <v>417</v>
      </c>
      <c r="D8" s="454"/>
      <c r="E8" s="454"/>
      <c r="F8" s="454"/>
      <c r="G8" s="455"/>
      <c r="H8" s="447"/>
      <c r="I8" s="447"/>
      <c r="J8" s="447"/>
      <c r="K8" s="447"/>
    </row>
    <row r="9" s="444" customFormat="1" ht="7.5" customHeight="1" spans="1:11">
      <c r="A9" s="453"/>
      <c r="B9" s="453"/>
      <c r="C9" s="454"/>
      <c r="D9" s="454"/>
      <c r="E9" s="454"/>
      <c r="F9" s="454"/>
      <c r="G9" s="455"/>
      <c r="H9" s="447"/>
      <c r="I9" s="447"/>
      <c r="J9" s="447"/>
      <c r="K9" s="447"/>
    </row>
    <row r="10" s="445" customFormat="1" ht="18" customHeight="1" spans="2:11">
      <c r="B10" s="456" t="s">
        <v>311</v>
      </c>
      <c r="C10" s="457" t="s">
        <v>312</v>
      </c>
      <c r="D10" s="458" t="s">
        <v>313</v>
      </c>
      <c r="E10" s="459" t="s">
        <v>314</v>
      </c>
      <c r="F10" s="460" t="s">
        <v>315</v>
      </c>
      <c r="G10" s="461" t="s">
        <v>316</v>
      </c>
      <c r="H10" s="462"/>
      <c r="I10" s="462"/>
      <c r="J10" s="462"/>
      <c r="K10" s="462"/>
    </row>
    <row r="11" s="444" customFormat="1" ht="16.5" customHeight="1" spans="2:11">
      <c r="B11" s="463">
        <v>1</v>
      </c>
      <c r="C11" s="464" t="s">
        <v>418</v>
      </c>
      <c r="D11" s="465" t="s">
        <v>318</v>
      </c>
      <c r="E11" s="466" t="s">
        <v>419</v>
      </c>
      <c r="F11" s="467">
        <v>1850</v>
      </c>
      <c r="G11" s="468">
        <v>14060</v>
      </c>
      <c r="H11" s="469"/>
      <c r="I11" s="447"/>
      <c r="J11" s="447"/>
      <c r="K11" s="447"/>
    </row>
    <row r="12" s="444" customFormat="1" ht="16.5" customHeight="1" spans="2:11">
      <c r="B12" s="463">
        <v>2</v>
      </c>
      <c r="C12" s="464" t="s">
        <v>420</v>
      </c>
      <c r="D12" s="465" t="s">
        <v>318</v>
      </c>
      <c r="E12" s="466" t="s">
        <v>419</v>
      </c>
      <c r="F12" s="470">
        <v>1885</v>
      </c>
      <c r="G12" s="468">
        <v>9802</v>
      </c>
      <c r="H12" s="469"/>
      <c r="I12" s="447"/>
      <c r="K12" s="447"/>
    </row>
    <row r="13" s="444" customFormat="1" ht="16.5" customHeight="1" spans="2:11">
      <c r="B13" s="463">
        <v>3</v>
      </c>
      <c r="C13" s="464" t="s">
        <v>421</v>
      </c>
      <c r="D13" s="465" t="s">
        <v>318</v>
      </c>
      <c r="E13" s="466" t="s">
        <v>419</v>
      </c>
      <c r="F13" s="470">
        <v>1948</v>
      </c>
      <c r="G13" s="468">
        <v>37791.2</v>
      </c>
      <c r="H13" s="469"/>
      <c r="I13" s="447"/>
      <c r="K13" s="447"/>
    </row>
    <row r="14" s="444" customFormat="1" ht="16.5" customHeight="1" spans="2:11">
      <c r="B14" s="463">
        <v>4</v>
      </c>
      <c r="C14" s="464" t="s">
        <v>422</v>
      </c>
      <c r="D14" s="465" t="s">
        <v>318</v>
      </c>
      <c r="E14" s="466" t="s">
        <v>419</v>
      </c>
      <c r="F14" s="470">
        <v>1775</v>
      </c>
      <c r="G14" s="468">
        <v>9940</v>
      </c>
      <c r="H14" s="469"/>
      <c r="I14" s="447"/>
      <c r="K14" s="447"/>
    </row>
    <row r="15" s="444" customFormat="1" ht="16.5" customHeight="1" spans="2:11">
      <c r="B15" s="463">
        <v>5</v>
      </c>
      <c r="C15" s="464" t="s">
        <v>423</v>
      </c>
      <c r="D15" s="465" t="s">
        <v>318</v>
      </c>
      <c r="E15" s="466" t="s">
        <v>419</v>
      </c>
      <c r="F15" s="467"/>
      <c r="G15" s="468"/>
      <c r="H15" s="469"/>
      <c r="I15" s="447"/>
      <c r="K15" s="447"/>
    </row>
    <row r="16" s="444" customFormat="1" ht="16.5" customHeight="1" spans="2:11">
      <c r="B16" s="463">
        <v>6</v>
      </c>
      <c r="C16" s="464" t="s">
        <v>424</v>
      </c>
      <c r="D16" s="465" t="s">
        <v>318</v>
      </c>
      <c r="E16" s="466" t="s">
        <v>419</v>
      </c>
      <c r="F16" s="467">
        <v>1723</v>
      </c>
      <c r="G16" s="468">
        <v>23949.7</v>
      </c>
      <c r="H16" s="469"/>
      <c r="I16" s="447"/>
      <c r="K16" s="447"/>
    </row>
    <row r="17" s="446" customFormat="1" ht="54.75" customHeight="1" spans="2:11">
      <c r="B17" s="471">
        <v>7</v>
      </c>
      <c r="C17" s="472" t="s">
        <v>425</v>
      </c>
      <c r="D17" s="473" t="s">
        <v>318</v>
      </c>
      <c r="E17" s="466" t="s">
        <v>419</v>
      </c>
      <c r="F17" s="467">
        <v>1956</v>
      </c>
      <c r="G17" s="468">
        <v>13496.4</v>
      </c>
      <c r="H17" s="469"/>
      <c r="I17" s="447"/>
      <c r="K17" s="501"/>
    </row>
    <row r="18" ht="16.5" customHeight="1" spans="2:11">
      <c r="B18" s="474">
        <v>8</v>
      </c>
      <c r="C18" s="475" t="s">
        <v>426</v>
      </c>
      <c r="D18" s="476" t="s">
        <v>318</v>
      </c>
      <c r="E18" s="466" t="s">
        <v>419</v>
      </c>
      <c r="F18" s="466">
        <v>599</v>
      </c>
      <c r="G18" s="468">
        <v>4552.4</v>
      </c>
      <c r="H18" s="447"/>
      <c r="I18" s="447"/>
      <c r="K18" s="447"/>
    </row>
    <row r="19" ht="16.5" customHeight="1" spans="2:11">
      <c r="B19" s="474">
        <v>9</v>
      </c>
      <c r="C19" s="475" t="s">
        <v>427</v>
      </c>
      <c r="D19" s="476" t="s">
        <v>318</v>
      </c>
      <c r="E19" s="466" t="s">
        <v>419</v>
      </c>
      <c r="F19" s="466">
        <v>611</v>
      </c>
      <c r="G19" s="468">
        <v>3177.2</v>
      </c>
      <c r="H19" s="447"/>
      <c r="I19" s="447"/>
      <c r="K19" s="447"/>
    </row>
    <row r="20" ht="16.5" customHeight="1" spans="2:11">
      <c r="B20" s="474">
        <v>10</v>
      </c>
      <c r="C20" s="475" t="s">
        <v>428</v>
      </c>
      <c r="D20" s="476" t="s">
        <v>318</v>
      </c>
      <c r="E20" s="466" t="s">
        <v>419</v>
      </c>
      <c r="F20" s="466">
        <v>631</v>
      </c>
      <c r="G20" s="468">
        <v>12241.4</v>
      </c>
      <c r="H20" s="447"/>
      <c r="I20" s="447"/>
      <c r="K20" s="447"/>
    </row>
    <row r="21" ht="16.5" customHeight="1" spans="2:11">
      <c r="B21" s="474">
        <v>11</v>
      </c>
      <c r="C21" s="475" t="s">
        <v>429</v>
      </c>
      <c r="D21" s="476" t="s">
        <v>318</v>
      </c>
      <c r="E21" s="466" t="s">
        <v>419</v>
      </c>
      <c r="F21" s="466">
        <v>576</v>
      </c>
      <c r="G21" s="468">
        <v>3225.6</v>
      </c>
      <c r="H21" s="447"/>
      <c r="I21" s="447"/>
      <c r="J21" s="447"/>
      <c r="K21" s="447"/>
    </row>
    <row r="22" ht="16.5" customHeight="1" spans="2:11">
      <c r="B22" s="474">
        <v>12</v>
      </c>
      <c r="C22" s="475" t="s">
        <v>430</v>
      </c>
      <c r="D22" s="476" t="s">
        <v>318</v>
      </c>
      <c r="E22" s="466" t="s">
        <v>419</v>
      </c>
      <c r="F22" s="467"/>
      <c r="G22" s="468"/>
      <c r="H22" s="447"/>
      <c r="I22" s="447"/>
      <c r="J22" s="447"/>
      <c r="K22" s="447"/>
    </row>
    <row r="23" ht="16.5" customHeight="1" spans="2:11">
      <c r="B23" s="474">
        <v>13</v>
      </c>
      <c r="C23" s="475" t="s">
        <v>431</v>
      </c>
      <c r="D23" s="476" t="s">
        <v>318</v>
      </c>
      <c r="E23" s="466" t="s">
        <v>419</v>
      </c>
      <c r="F23" s="467">
        <v>559</v>
      </c>
      <c r="G23" s="468">
        <v>7770.1</v>
      </c>
      <c r="H23" s="447"/>
      <c r="I23" s="447"/>
      <c r="J23" s="447"/>
      <c r="K23" s="447"/>
    </row>
    <row r="24" ht="16.5" customHeight="1" spans="2:11">
      <c r="B24" s="474">
        <v>14</v>
      </c>
      <c r="C24" s="475" t="s">
        <v>432</v>
      </c>
      <c r="D24" s="476" t="s">
        <v>318</v>
      </c>
      <c r="E24" s="466" t="s">
        <v>419</v>
      </c>
      <c r="F24" s="466">
        <v>633</v>
      </c>
      <c r="G24" s="468">
        <v>4367.7</v>
      </c>
      <c r="H24" s="447"/>
      <c r="I24" s="447"/>
      <c r="J24" s="447"/>
      <c r="K24" s="447"/>
    </row>
    <row r="25" ht="16.5" customHeight="1" spans="2:11">
      <c r="B25" s="463">
        <v>15</v>
      </c>
      <c r="C25" s="464" t="s">
        <v>433</v>
      </c>
      <c r="D25" s="465" t="s">
        <v>318</v>
      </c>
      <c r="E25" s="466" t="s">
        <v>419</v>
      </c>
      <c r="F25" s="466">
        <v>1709</v>
      </c>
      <c r="G25" s="468">
        <v>9314.05</v>
      </c>
      <c r="H25" s="469"/>
      <c r="I25" s="447"/>
      <c r="J25" s="447"/>
      <c r="K25" s="447"/>
    </row>
    <row r="26" ht="16.5" customHeight="1" spans="2:11">
      <c r="B26" s="463">
        <v>16</v>
      </c>
      <c r="C26" s="464" t="s">
        <v>434</v>
      </c>
      <c r="D26" s="465" t="s">
        <v>318</v>
      </c>
      <c r="E26" s="466" t="s">
        <v>419</v>
      </c>
      <c r="F26" s="466">
        <v>1827</v>
      </c>
      <c r="G26" s="477">
        <v>35443.8</v>
      </c>
      <c r="H26" s="469"/>
      <c r="I26" s="447"/>
      <c r="J26" s="447"/>
      <c r="K26" s="447"/>
    </row>
    <row r="27" ht="16.5" customHeight="1" spans="2:11">
      <c r="B27" s="463">
        <v>17</v>
      </c>
      <c r="C27" s="464" t="s">
        <v>435</v>
      </c>
      <c r="D27" s="465" t="s">
        <v>318</v>
      </c>
      <c r="E27" s="466" t="s">
        <v>419</v>
      </c>
      <c r="F27" s="466">
        <v>138</v>
      </c>
      <c r="G27" s="477">
        <v>503.7</v>
      </c>
      <c r="H27" s="447"/>
      <c r="I27" s="447"/>
      <c r="J27" s="447"/>
      <c r="K27" s="447"/>
    </row>
    <row r="28" ht="16.5" customHeight="1" spans="2:11">
      <c r="B28" s="463">
        <v>18</v>
      </c>
      <c r="C28" s="464" t="s">
        <v>436</v>
      </c>
      <c r="D28" s="465" t="s">
        <v>318</v>
      </c>
      <c r="E28" s="466" t="s">
        <v>419</v>
      </c>
      <c r="F28" s="466">
        <v>130</v>
      </c>
      <c r="G28" s="477">
        <v>474.5</v>
      </c>
      <c r="H28" s="447"/>
      <c r="I28" s="447"/>
      <c r="J28" s="447"/>
      <c r="K28" s="447"/>
    </row>
    <row r="29" ht="16.5" customHeight="1" spans="2:11">
      <c r="B29" s="463">
        <v>19</v>
      </c>
      <c r="C29" s="464" t="s">
        <v>437</v>
      </c>
      <c r="D29" s="465" t="s">
        <v>318</v>
      </c>
      <c r="E29" s="466" t="s">
        <v>419</v>
      </c>
      <c r="F29" s="466">
        <v>1767</v>
      </c>
      <c r="G29" s="477">
        <v>24561.3</v>
      </c>
      <c r="H29" s="447"/>
      <c r="I29" s="447"/>
      <c r="J29" s="447"/>
      <c r="K29" s="447"/>
    </row>
    <row r="30" ht="16.5" customHeight="1" spans="2:11">
      <c r="B30" s="463">
        <v>20</v>
      </c>
      <c r="C30" s="464" t="s">
        <v>438</v>
      </c>
      <c r="D30" s="465" t="s">
        <v>318</v>
      </c>
      <c r="E30" s="466" t="s">
        <v>419</v>
      </c>
      <c r="F30" s="466"/>
      <c r="G30" s="468"/>
      <c r="H30" s="469"/>
      <c r="I30" s="447"/>
      <c r="J30" s="447"/>
      <c r="K30" s="447"/>
    </row>
    <row r="31" ht="16.5" customHeight="1" spans="2:11">
      <c r="B31" s="474">
        <v>21</v>
      </c>
      <c r="C31" s="475" t="s">
        <v>439</v>
      </c>
      <c r="D31" s="476" t="s">
        <v>318</v>
      </c>
      <c r="E31" s="466" t="s">
        <v>419</v>
      </c>
      <c r="F31" s="466">
        <v>477</v>
      </c>
      <c r="G31" s="477">
        <v>2385</v>
      </c>
      <c r="H31" s="469"/>
      <c r="I31" s="447"/>
      <c r="J31" s="447"/>
      <c r="K31" s="447"/>
    </row>
    <row r="32" ht="16.5" customHeight="1" spans="2:11">
      <c r="B32" s="474">
        <v>22</v>
      </c>
      <c r="C32" s="475" t="s">
        <v>440</v>
      </c>
      <c r="D32" s="476" t="s">
        <v>318</v>
      </c>
      <c r="E32" s="466" t="s">
        <v>419</v>
      </c>
      <c r="F32" s="467">
        <v>2468</v>
      </c>
      <c r="G32" s="477">
        <v>48249.4</v>
      </c>
      <c r="H32" s="469"/>
      <c r="I32" s="447"/>
      <c r="J32" s="447"/>
      <c r="K32" s="447"/>
    </row>
    <row r="33" ht="16.5" customHeight="1" spans="2:11">
      <c r="B33" s="474">
        <v>23</v>
      </c>
      <c r="C33" s="475" t="s">
        <v>441</v>
      </c>
      <c r="D33" s="476" t="s">
        <v>318</v>
      </c>
      <c r="E33" s="466" t="s">
        <v>419</v>
      </c>
      <c r="F33" s="466"/>
      <c r="G33" s="468"/>
      <c r="H33" s="447"/>
      <c r="I33" s="447"/>
      <c r="J33" s="447"/>
      <c r="K33" s="447"/>
    </row>
    <row r="34" ht="16.5" customHeight="1" spans="2:11">
      <c r="B34" s="474">
        <v>24</v>
      </c>
      <c r="C34" s="475" t="s">
        <v>442</v>
      </c>
      <c r="D34" s="476" t="s">
        <v>318</v>
      </c>
      <c r="E34" s="466" t="s">
        <v>419</v>
      </c>
      <c r="F34" s="466">
        <v>274</v>
      </c>
      <c r="G34" s="477">
        <v>4671.7</v>
      </c>
      <c r="H34" s="447"/>
      <c r="I34" s="447"/>
      <c r="J34" s="447"/>
      <c r="K34" s="447"/>
    </row>
    <row r="35" ht="16.5" customHeight="1" spans="2:11">
      <c r="B35" s="478">
        <v>25</v>
      </c>
      <c r="C35" s="479" t="s">
        <v>443</v>
      </c>
      <c r="D35" s="480" t="s">
        <v>318</v>
      </c>
      <c r="E35" s="466" t="s">
        <v>419</v>
      </c>
      <c r="F35" s="466">
        <v>1249</v>
      </c>
      <c r="G35" s="477">
        <v>17548.41</v>
      </c>
      <c r="H35" s="469"/>
      <c r="I35" s="447"/>
      <c r="J35" s="447"/>
      <c r="K35" s="447"/>
    </row>
    <row r="36" s="447" customFormat="1" ht="16.5" customHeight="1" spans="2:7">
      <c r="B36" s="481" t="s">
        <v>444</v>
      </c>
      <c r="C36" s="481"/>
      <c r="D36" s="481"/>
      <c r="E36" s="481"/>
      <c r="F36" s="481">
        <f>SUM(F11:F35)</f>
        <v>24785</v>
      </c>
      <c r="G36" s="482">
        <f>SUM(G11:G35)</f>
        <v>287525.56</v>
      </c>
    </row>
    <row r="37" s="447" customFormat="1" ht="8.25" customHeight="1" spans="2:7">
      <c r="B37" s="483"/>
      <c r="D37" s="484"/>
      <c r="E37" s="485"/>
      <c r="F37" s="486"/>
      <c r="G37" s="487"/>
    </row>
    <row r="38" ht="18" customHeight="1" spans="2:11">
      <c r="B38" s="456" t="s">
        <v>311</v>
      </c>
      <c r="C38" s="457" t="s">
        <v>312</v>
      </c>
      <c r="D38" s="488" t="s">
        <v>313</v>
      </c>
      <c r="E38" s="459" t="s">
        <v>314</v>
      </c>
      <c r="F38" s="460" t="s">
        <v>315</v>
      </c>
      <c r="G38" s="461"/>
      <c r="H38" s="447"/>
      <c r="I38" s="447"/>
      <c r="J38" s="447"/>
      <c r="K38" s="447"/>
    </row>
    <row r="39" ht="16.5" customHeight="1" spans="2:11">
      <c r="B39" s="474">
        <v>26</v>
      </c>
      <c r="C39" s="489" t="s">
        <v>445</v>
      </c>
      <c r="D39" s="490" t="s">
        <v>318</v>
      </c>
      <c r="E39" s="491"/>
      <c r="F39" s="492"/>
      <c r="G39" s="493"/>
      <c r="H39" s="469"/>
      <c r="I39" s="447"/>
      <c r="J39" s="447"/>
      <c r="K39" s="447"/>
    </row>
    <row r="40" ht="16.5" customHeight="1" spans="2:11">
      <c r="B40" s="474">
        <v>27</v>
      </c>
      <c r="C40" s="489" t="s">
        <v>446</v>
      </c>
      <c r="D40" s="490" t="s">
        <v>318</v>
      </c>
      <c r="E40" s="491"/>
      <c r="F40" s="491"/>
      <c r="G40" s="491"/>
      <c r="H40" s="447"/>
      <c r="I40" s="447"/>
      <c r="J40" s="447"/>
      <c r="K40" s="447"/>
    </row>
    <row r="41" ht="16.5" customHeight="1" spans="2:11">
      <c r="B41" s="474">
        <v>28</v>
      </c>
      <c r="C41" s="489" t="s">
        <v>447</v>
      </c>
      <c r="D41" s="490" t="s">
        <v>318</v>
      </c>
      <c r="E41" s="491"/>
      <c r="F41" s="491"/>
      <c r="G41" s="491"/>
      <c r="H41" s="447"/>
      <c r="I41" s="447"/>
      <c r="J41" s="447"/>
      <c r="K41" s="447"/>
    </row>
    <row r="42" ht="16.5" customHeight="1" spans="2:11">
      <c r="B42" s="474">
        <v>29</v>
      </c>
      <c r="C42" s="489" t="s">
        <v>448</v>
      </c>
      <c r="D42" s="490" t="s">
        <v>318</v>
      </c>
      <c r="E42" s="491"/>
      <c r="F42" s="491"/>
      <c r="G42" s="491"/>
      <c r="H42" s="447"/>
      <c r="I42" s="447"/>
      <c r="J42" s="447"/>
      <c r="K42" s="447"/>
    </row>
    <row r="43" ht="16.5" customHeight="1" spans="2:11">
      <c r="B43" s="474">
        <v>30</v>
      </c>
      <c r="C43" s="489" t="s">
        <v>449</v>
      </c>
      <c r="D43" s="490" t="s">
        <v>318</v>
      </c>
      <c r="E43" s="491"/>
      <c r="F43" s="491"/>
      <c r="G43" s="491"/>
      <c r="H43" s="447"/>
      <c r="I43" s="447"/>
      <c r="J43" s="447"/>
      <c r="K43" s="447"/>
    </row>
    <row r="44" ht="16.5" customHeight="1" spans="2:11">
      <c r="B44" s="474">
        <v>31</v>
      </c>
      <c r="C44" s="489" t="s">
        <v>450</v>
      </c>
      <c r="D44" s="490" t="s">
        <v>318</v>
      </c>
      <c r="E44" s="491"/>
      <c r="F44" s="491"/>
      <c r="G44" s="493"/>
      <c r="H44" s="469"/>
      <c r="I44" s="447"/>
      <c r="J44" s="447"/>
      <c r="K44" s="447"/>
    </row>
    <row r="45" ht="16.5" customHeight="1" spans="2:11">
      <c r="B45" s="481" t="s">
        <v>451</v>
      </c>
      <c r="C45" s="481"/>
      <c r="D45" s="481"/>
      <c r="E45" s="481"/>
      <c r="F45" s="494">
        <f>SUM(F39:F44)</f>
        <v>0</v>
      </c>
      <c r="G45" s="495">
        <f>SUM(G39:G44)</f>
        <v>0</v>
      </c>
      <c r="H45" s="447"/>
      <c r="I45" s="447"/>
      <c r="J45" s="447"/>
      <c r="K45" s="447"/>
    </row>
    <row r="46" ht="7.5" customHeight="1" spans="2:11">
      <c r="B46" s="483"/>
      <c r="C46" s="447"/>
      <c r="D46" s="484"/>
      <c r="E46" s="447"/>
      <c r="F46" s="484"/>
      <c r="G46" s="447"/>
      <c r="H46" s="447"/>
      <c r="I46" s="447"/>
      <c r="J46" s="447"/>
      <c r="K46" s="447"/>
    </row>
    <row r="47" ht="16.5" customHeight="1" spans="2:11">
      <c r="B47" s="481" t="s">
        <v>335</v>
      </c>
      <c r="C47" s="481"/>
      <c r="D47" s="481"/>
      <c r="E47" s="481"/>
      <c r="F47" s="481">
        <f>F36+F45</f>
        <v>24785</v>
      </c>
      <c r="G47" s="496">
        <f>G36+G45</f>
        <v>287525.56</v>
      </c>
      <c r="H47" s="447"/>
      <c r="I47" s="447"/>
      <c r="J47" s="447"/>
      <c r="K47" s="447"/>
    </row>
    <row r="48" ht="15" customHeight="1" spans="2:11">
      <c r="B48" s="483"/>
      <c r="C48" s="447"/>
      <c r="D48" s="484"/>
      <c r="E48" s="447"/>
      <c r="F48" s="484"/>
      <c r="G48" s="447"/>
      <c r="H48" s="447"/>
      <c r="I48" s="447"/>
      <c r="J48" s="447"/>
      <c r="K48" s="447"/>
    </row>
    <row r="49" ht="15" customHeight="1" spans="2:11">
      <c r="B49" s="483"/>
      <c r="C49" s="447"/>
      <c r="D49" s="484"/>
      <c r="E49" s="447"/>
      <c r="F49" s="484"/>
      <c r="G49" s="447"/>
      <c r="H49" s="447"/>
      <c r="I49" s="447"/>
      <c r="J49" s="447"/>
      <c r="K49" s="447"/>
    </row>
    <row r="50" ht="15" customHeight="1" spans="2:11">
      <c r="B50" s="483"/>
      <c r="C50" s="447"/>
      <c r="D50" s="484"/>
      <c r="E50" s="447"/>
      <c r="F50" s="484"/>
      <c r="G50" s="447"/>
      <c r="H50" s="447"/>
      <c r="I50" s="447"/>
      <c r="J50" s="447"/>
      <c r="K50" s="447"/>
    </row>
    <row r="51" ht="15" customHeight="1" spans="2:11">
      <c r="B51" s="483"/>
      <c r="C51" s="497" t="s">
        <v>145</v>
      </c>
      <c r="D51" s="497"/>
      <c r="E51" s="447"/>
      <c r="F51" s="484"/>
      <c r="G51" s="447"/>
      <c r="H51" s="447"/>
      <c r="I51" s="447"/>
      <c r="J51" s="447"/>
      <c r="K51" s="447"/>
    </row>
    <row r="52" ht="15" customHeight="1" spans="2:11">
      <c r="B52" s="483"/>
      <c r="C52" s="447"/>
      <c r="D52" s="484"/>
      <c r="E52" s="447"/>
      <c r="F52" s="484"/>
      <c r="G52" s="447"/>
      <c r="H52" s="447"/>
      <c r="I52" s="447"/>
      <c r="J52" s="447"/>
      <c r="K52" s="447"/>
    </row>
    <row r="53" s="444" customFormat="1" ht="15.75" customHeight="1" spans="2:10">
      <c r="B53" s="498" t="s">
        <v>146</v>
      </c>
      <c r="C53" s="499" t="s">
        <v>452</v>
      </c>
      <c r="D53" s="499"/>
      <c r="E53" s="447"/>
      <c r="F53" s="447"/>
      <c r="G53" s="447"/>
      <c r="H53" s="447"/>
      <c r="I53" s="447"/>
      <c r="J53" s="447"/>
    </row>
    <row r="54" s="444" customFormat="1" ht="15.75" customHeight="1" spans="2:10">
      <c r="B54" s="500" t="s">
        <v>24</v>
      </c>
      <c r="C54" s="499" t="s">
        <v>453</v>
      </c>
      <c r="D54" s="499"/>
      <c r="E54" s="447"/>
      <c r="F54" s="447"/>
      <c r="G54" s="447"/>
      <c r="H54" s="447"/>
      <c r="I54" s="447"/>
      <c r="J54" s="447"/>
    </row>
    <row r="55" s="444" customFormat="1" ht="15.75" customHeight="1" spans="2:10">
      <c r="B55" s="500" t="s">
        <v>26</v>
      </c>
      <c r="C55" s="499" t="s">
        <v>454</v>
      </c>
      <c r="D55" s="499"/>
      <c r="E55" s="447"/>
      <c r="F55" s="447"/>
      <c r="G55" s="447"/>
      <c r="H55" s="447"/>
      <c r="I55" s="447"/>
      <c r="J55" s="447"/>
    </row>
    <row r="56" s="444" customFormat="1" ht="15.75" customHeight="1" spans="2:10">
      <c r="B56" s="500" t="s">
        <v>28</v>
      </c>
      <c r="C56" s="499" t="s">
        <v>455</v>
      </c>
      <c r="D56" s="499"/>
      <c r="E56" s="447"/>
      <c r="F56" s="447"/>
      <c r="G56" s="447"/>
      <c r="H56" s="447"/>
      <c r="I56" s="447"/>
      <c r="J56" s="447"/>
    </row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</sheetData>
  <mergeCells count="12">
    <mergeCell ref="C2:E2"/>
    <mergeCell ref="C3:E3"/>
    <mergeCell ref="A8:B8"/>
    <mergeCell ref="C8:E8"/>
    <mergeCell ref="B36:E36"/>
    <mergeCell ref="B45:E45"/>
    <mergeCell ref="B47:E47"/>
    <mergeCell ref="C51:D51"/>
    <mergeCell ref="C53:D53"/>
    <mergeCell ref="C54:D54"/>
    <mergeCell ref="C55:D55"/>
    <mergeCell ref="C56:D56"/>
  </mergeCells>
  <hyperlinks>
    <hyperlink ref="C56" r:id="rId1" display="NUTRICAO.HMV@FABAMED.ORG.BR"/>
  </hyperlinks>
  <pageMargins left="0.540277777777778" right="0.429861111111111" top="0.870138888888889" bottom="0.620138888888889" header="0.511811023622047" footer="0.511811023622047"/>
  <pageSetup paperSize="9" scale="72" orientation="portrait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58"/>
  <sheetViews>
    <sheetView showGridLines="0" workbookViewId="0">
      <selection activeCell="F2" sqref="F2:F4"/>
    </sheetView>
  </sheetViews>
  <sheetFormatPr defaultColWidth="9.14285714285714" defaultRowHeight="12.75"/>
  <cols>
    <col min="1" max="1" width="9.14285714285714" style="415"/>
    <col min="2" max="2" width="64" style="415" customWidth="1"/>
    <col min="3" max="4" width="18.1428571428571" style="415" customWidth="1"/>
    <col min="5" max="5" width="18.4285714285714" style="415" customWidth="1"/>
    <col min="6" max="6" width="15.1428571428571" style="415" customWidth="1"/>
    <col min="7" max="7" width="16.4285714285714" style="415" customWidth="1"/>
    <col min="8" max="8" width="33.2857142857143" style="415" customWidth="1"/>
    <col min="9" max="1024" width="9.14285714285714" style="415"/>
  </cols>
  <sheetData>
    <row r="2" ht="15" customHeight="1" spans="2:6">
      <c r="B2" s="416" t="s">
        <v>456</v>
      </c>
      <c r="C2" s="416"/>
      <c r="E2" s="284" t="s">
        <v>307</v>
      </c>
      <c r="F2" s="9" t="s">
        <v>2</v>
      </c>
    </row>
    <row r="3" ht="15" customHeight="1" spans="2:6">
      <c r="B3" s="417" t="s">
        <v>457</v>
      </c>
      <c r="C3" s="417"/>
      <c r="E3" s="284" t="s">
        <v>458</v>
      </c>
      <c r="F3" s="11" t="s">
        <v>5</v>
      </c>
    </row>
    <row r="4" ht="15" customHeight="1" spans="5:6">
      <c r="E4" s="286" t="s">
        <v>308</v>
      </c>
      <c r="F4" s="11" t="s">
        <v>7</v>
      </c>
    </row>
    <row r="7" ht="10.5" customHeight="1"/>
    <row r="8" s="413" customFormat="1" ht="18.75" customHeight="1" spans="1:14">
      <c r="A8" s="418" t="s">
        <v>459</v>
      </c>
      <c r="B8" s="419" t="s">
        <v>460</v>
      </c>
      <c r="C8" s="419"/>
      <c r="D8" s="419"/>
      <c r="E8" s="419"/>
      <c r="F8" s="419"/>
      <c r="G8" s="420"/>
      <c r="H8" s="420"/>
      <c r="I8" s="420"/>
      <c r="J8" s="420"/>
      <c r="K8" s="420"/>
      <c r="L8" s="420"/>
      <c r="M8" s="420"/>
      <c r="N8" s="420"/>
    </row>
    <row r="9" s="414" customFormat="1" ht="24.75" customHeight="1" spans="1:14">
      <c r="A9" s="421" t="s">
        <v>311</v>
      </c>
      <c r="B9" s="421" t="s">
        <v>461</v>
      </c>
      <c r="C9" s="422" t="s">
        <v>462</v>
      </c>
      <c r="D9" s="421" t="s">
        <v>463</v>
      </c>
      <c r="E9" s="423" t="s">
        <v>464</v>
      </c>
      <c r="F9" s="423" t="s">
        <v>465</v>
      </c>
      <c r="G9" s="421" t="s">
        <v>466</v>
      </c>
      <c r="H9" s="421"/>
      <c r="I9" s="443"/>
      <c r="J9" s="443"/>
      <c r="K9" s="443"/>
      <c r="L9" s="443"/>
      <c r="M9" s="443"/>
      <c r="N9" s="443"/>
    </row>
    <row r="10" ht="16.5" customHeight="1" spans="1:14">
      <c r="A10" s="424">
        <v>1</v>
      </c>
      <c r="B10" s="425"/>
      <c r="C10" s="426"/>
      <c r="D10" s="427"/>
      <c r="E10" s="428"/>
      <c r="F10" s="429"/>
      <c r="G10" s="430"/>
      <c r="H10" s="430"/>
      <c r="I10" s="432"/>
      <c r="J10" s="432"/>
      <c r="K10" s="432"/>
      <c r="L10" s="432"/>
      <c r="M10" s="432"/>
      <c r="N10" s="432"/>
    </row>
    <row r="11" ht="16.5" customHeight="1" spans="1:14">
      <c r="A11" s="424">
        <v>2</v>
      </c>
      <c r="B11" s="431"/>
      <c r="C11" s="426"/>
      <c r="D11" s="427"/>
      <c r="E11" s="428"/>
      <c r="F11" s="429"/>
      <c r="G11" s="430"/>
      <c r="H11" s="430"/>
      <c r="I11" s="432"/>
      <c r="J11" s="432"/>
      <c r="K11" s="432"/>
      <c r="L11" s="432"/>
      <c r="M11" s="432"/>
      <c r="N11" s="432"/>
    </row>
    <row r="12" ht="16.5" customHeight="1" spans="1:14">
      <c r="A12" s="424">
        <v>3</v>
      </c>
      <c r="B12" s="431"/>
      <c r="C12" s="426"/>
      <c r="D12" s="427"/>
      <c r="E12" s="428"/>
      <c r="F12" s="429"/>
      <c r="G12" s="430"/>
      <c r="H12" s="430"/>
      <c r="I12" s="432"/>
      <c r="J12" s="432"/>
      <c r="K12" s="432"/>
      <c r="L12" s="432"/>
      <c r="M12" s="432"/>
      <c r="N12" s="432"/>
    </row>
    <row r="13" ht="16.5" customHeight="1" spans="1:14">
      <c r="A13" s="424">
        <v>4</v>
      </c>
      <c r="B13" s="431"/>
      <c r="C13" s="426"/>
      <c r="D13" s="427"/>
      <c r="E13" s="428"/>
      <c r="F13" s="429"/>
      <c r="G13" s="430"/>
      <c r="H13" s="430"/>
      <c r="I13" s="432"/>
      <c r="J13" s="432"/>
      <c r="K13" s="432"/>
      <c r="L13" s="432"/>
      <c r="M13" s="432"/>
      <c r="N13" s="432"/>
    </row>
    <row r="14" ht="16.5" customHeight="1" spans="1:14">
      <c r="A14" s="424">
        <v>5</v>
      </c>
      <c r="B14" s="431"/>
      <c r="C14" s="426"/>
      <c r="D14" s="427"/>
      <c r="E14" s="428"/>
      <c r="F14" s="429"/>
      <c r="G14" s="430"/>
      <c r="H14" s="430"/>
      <c r="I14" s="432"/>
      <c r="J14" s="432"/>
      <c r="K14" s="432"/>
      <c r="L14" s="432"/>
      <c r="M14" s="432"/>
      <c r="N14" s="432"/>
    </row>
    <row r="15" ht="16.5" customHeight="1" spans="1:14">
      <c r="A15" s="424">
        <v>6</v>
      </c>
      <c r="B15" s="431"/>
      <c r="C15" s="426"/>
      <c r="D15" s="427"/>
      <c r="E15" s="428"/>
      <c r="F15" s="429"/>
      <c r="G15" s="430"/>
      <c r="H15" s="430"/>
      <c r="I15" s="432"/>
      <c r="J15" s="432"/>
      <c r="K15" s="432"/>
      <c r="L15" s="432"/>
      <c r="M15" s="432"/>
      <c r="N15" s="432"/>
    </row>
    <row r="16" ht="16.5" customHeight="1" spans="1:14">
      <c r="A16" s="424">
        <v>7</v>
      </c>
      <c r="B16" s="431"/>
      <c r="C16" s="426"/>
      <c r="D16" s="427"/>
      <c r="E16" s="428"/>
      <c r="F16" s="429"/>
      <c r="G16" s="430"/>
      <c r="H16" s="430"/>
      <c r="I16" s="432"/>
      <c r="J16" s="432"/>
      <c r="K16" s="432"/>
      <c r="L16" s="432"/>
      <c r="M16" s="432"/>
      <c r="N16" s="432"/>
    </row>
    <row r="17" ht="16.5" customHeight="1" spans="1:14">
      <c r="A17" s="424">
        <v>8</v>
      </c>
      <c r="B17" s="431"/>
      <c r="C17" s="426"/>
      <c r="D17" s="427"/>
      <c r="E17" s="428"/>
      <c r="F17" s="429"/>
      <c r="G17" s="430"/>
      <c r="H17" s="430"/>
      <c r="I17" s="432"/>
      <c r="J17" s="432"/>
      <c r="K17" s="432"/>
      <c r="L17" s="432"/>
      <c r="M17" s="432"/>
      <c r="N17" s="432"/>
    </row>
    <row r="18" ht="16.5" customHeight="1" spans="1:14">
      <c r="A18" s="424">
        <v>9</v>
      </c>
      <c r="B18" s="431"/>
      <c r="C18" s="426"/>
      <c r="D18" s="427"/>
      <c r="E18" s="428"/>
      <c r="F18" s="429"/>
      <c r="G18" s="430"/>
      <c r="H18" s="430"/>
      <c r="I18" s="432"/>
      <c r="J18" s="432"/>
      <c r="K18" s="432"/>
      <c r="L18" s="432"/>
      <c r="M18" s="432"/>
      <c r="N18" s="432"/>
    </row>
    <row r="19" ht="16.5" customHeight="1" spans="1:14">
      <c r="A19" s="424">
        <v>10</v>
      </c>
      <c r="B19" s="431"/>
      <c r="C19" s="426"/>
      <c r="D19" s="427"/>
      <c r="E19" s="428"/>
      <c r="F19" s="429"/>
      <c r="G19" s="430"/>
      <c r="H19" s="430"/>
      <c r="I19" s="432"/>
      <c r="J19" s="432"/>
      <c r="K19" s="432"/>
      <c r="L19" s="432"/>
      <c r="M19" s="432"/>
      <c r="N19" s="432"/>
    </row>
    <row r="20" ht="14.45" customHeight="1" spans="4:14"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</row>
    <row r="21" ht="11.25" customHeight="1" spans="4:14"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2"/>
    </row>
    <row r="22" ht="18" customHeight="1" spans="1:14">
      <c r="A22" s="432"/>
      <c r="B22" s="419" t="s">
        <v>467</v>
      </c>
      <c r="C22" s="419"/>
      <c r="D22" s="419"/>
      <c r="E22" s="419"/>
      <c r="F22" s="419"/>
      <c r="G22" s="432"/>
      <c r="H22" s="432"/>
      <c r="I22" s="432"/>
      <c r="J22" s="432"/>
      <c r="K22" s="432"/>
      <c r="L22" s="432"/>
      <c r="M22" s="432"/>
      <c r="N22" s="432"/>
    </row>
    <row r="23" ht="24.75" customHeight="1" spans="9:14">
      <c r="I23" s="432"/>
      <c r="J23" s="432"/>
      <c r="K23" s="432"/>
      <c r="L23" s="432"/>
      <c r="M23" s="432"/>
      <c r="N23" s="432"/>
    </row>
    <row r="24" ht="21" customHeight="1" spans="1:14">
      <c r="A24" s="421" t="s">
        <v>311</v>
      </c>
      <c r="B24" s="421" t="s">
        <v>468</v>
      </c>
      <c r="C24" s="422" t="s">
        <v>469</v>
      </c>
      <c r="D24" s="422" t="s">
        <v>462</v>
      </c>
      <c r="E24" s="421" t="s">
        <v>463</v>
      </c>
      <c r="F24" s="421" t="s">
        <v>470</v>
      </c>
      <c r="G24" s="421" t="s">
        <v>464</v>
      </c>
      <c r="H24" s="421" t="s">
        <v>466</v>
      </c>
      <c r="I24" s="432"/>
      <c r="J24" s="432"/>
      <c r="K24" s="432"/>
      <c r="L24" s="432"/>
      <c r="M24" s="432"/>
      <c r="N24" s="432"/>
    </row>
    <row r="25" ht="16.5" customHeight="1" spans="1:14">
      <c r="A25" s="424">
        <v>1</v>
      </c>
      <c r="B25" s="433"/>
      <c r="C25" s="434"/>
      <c r="D25" s="435"/>
      <c r="E25" s="436"/>
      <c r="F25" s="429"/>
      <c r="G25" s="437"/>
      <c r="H25" s="438"/>
      <c r="I25" s="432"/>
      <c r="J25" s="432"/>
      <c r="K25" s="432"/>
      <c r="L25" s="432"/>
      <c r="M25" s="432"/>
      <c r="N25" s="432"/>
    </row>
    <row r="26" ht="16.5" customHeight="1" spans="1:14">
      <c r="A26" s="424">
        <v>2</v>
      </c>
      <c r="B26" s="433"/>
      <c r="C26" s="434"/>
      <c r="D26" s="439"/>
      <c r="E26" s="434"/>
      <c r="F26" s="429"/>
      <c r="G26" s="437"/>
      <c r="H26" s="438"/>
      <c r="I26" s="432"/>
      <c r="J26" s="432"/>
      <c r="K26" s="432"/>
      <c r="L26" s="432"/>
      <c r="M26" s="432"/>
      <c r="N26" s="432"/>
    </row>
    <row r="27" ht="16.5" customHeight="1" spans="1:14">
      <c r="A27" s="424">
        <v>3</v>
      </c>
      <c r="B27" s="433"/>
      <c r="C27" s="434"/>
      <c r="D27" s="435"/>
      <c r="E27" s="434"/>
      <c r="F27" s="429"/>
      <c r="G27" s="437"/>
      <c r="H27" s="438"/>
      <c r="I27" s="432"/>
      <c r="J27" s="432"/>
      <c r="K27" s="432"/>
      <c r="L27" s="432"/>
      <c r="M27" s="432"/>
      <c r="N27" s="432"/>
    </row>
    <row r="28" ht="16.5" customHeight="1" spans="1:14">
      <c r="A28" s="424">
        <v>4</v>
      </c>
      <c r="B28" s="433"/>
      <c r="C28" s="434"/>
      <c r="D28" s="435"/>
      <c r="E28" s="434"/>
      <c r="F28" s="429"/>
      <c r="G28" s="437"/>
      <c r="H28" s="438"/>
      <c r="I28" s="432"/>
      <c r="J28" s="432"/>
      <c r="K28" s="432"/>
      <c r="L28" s="432"/>
      <c r="M28" s="432"/>
      <c r="N28" s="432"/>
    </row>
    <row r="29" ht="16.5" customHeight="1" spans="1:14">
      <c r="A29" s="424">
        <v>5</v>
      </c>
      <c r="B29" s="433"/>
      <c r="C29" s="434"/>
      <c r="D29" s="435"/>
      <c r="E29" s="434"/>
      <c r="F29" s="429"/>
      <c r="G29" s="437"/>
      <c r="H29" s="438"/>
      <c r="I29" s="432"/>
      <c r="J29" s="432"/>
      <c r="K29" s="432"/>
      <c r="L29" s="432"/>
      <c r="M29" s="432"/>
      <c r="N29" s="432"/>
    </row>
    <row r="30" ht="16.5" customHeight="1" spans="1:14">
      <c r="A30" s="424">
        <v>6</v>
      </c>
      <c r="B30" s="433"/>
      <c r="C30" s="434"/>
      <c r="D30" s="435"/>
      <c r="E30" s="434"/>
      <c r="F30" s="429"/>
      <c r="G30" s="437"/>
      <c r="H30" s="438"/>
      <c r="I30" s="432"/>
      <c r="J30" s="432"/>
      <c r="K30" s="432"/>
      <c r="L30" s="432"/>
      <c r="M30" s="432"/>
      <c r="N30" s="432"/>
    </row>
    <row r="31" ht="16.5" customHeight="1" spans="1:14">
      <c r="A31" s="424">
        <v>7</v>
      </c>
      <c r="B31" s="433"/>
      <c r="C31" s="434"/>
      <c r="D31" s="435"/>
      <c r="E31" s="434"/>
      <c r="F31" s="429"/>
      <c r="G31" s="437"/>
      <c r="H31" s="438"/>
      <c r="I31" s="432"/>
      <c r="J31" s="432"/>
      <c r="K31" s="432"/>
      <c r="L31" s="432"/>
      <c r="M31" s="432"/>
      <c r="N31" s="432"/>
    </row>
    <row r="32" ht="14.45" customHeight="1" spans="1:14">
      <c r="A32" s="424">
        <v>8</v>
      </c>
      <c r="B32" s="433"/>
      <c r="C32" s="434"/>
      <c r="D32" s="435"/>
      <c r="E32" s="434"/>
      <c r="F32" s="429"/>
      <c r="G32" s="437"/>
      <c r="H32" s="438"/>
      <c r="I32" s="432"/>
      <c r="J32" s="432"/>
      <c r="K32" s="432"/>
      <c r="L32" s="432"/>
      <c r="M32" s="432"/>
      <c r="N32" s="432"/>
    </row>
    <row r="33" ht="14.45" customHeight="1" spans="1:14">
      <c r="A33" s="424">
        <v>9</v>
      </c>
      <c r="B33" s="433"/>
      <c r="C33" s="434"/>
      <c r="D33" s="435"/>
      <c r="E33" s="434"/>
      <c r="F33" s="429"/>
      <c r="G33" s="437"/>
      <c r="H33" s="438"/>
      <c r="I33" s="432"/>
      <c r="J33" s="432"/>
      <c r="K33" s="432"/>
      <c r="L33" s="432"/>
      <c r="M33" s="432"/>
      <c r="N33" s="432"/>
    </row>
    <row r="34" ht="14.45" customHeight="1" spans="1:14">
      <c r="A34" s="424">
        <v>10</v>
      </c>
      <c r="B34" s="433"/>
      <c r="C34" s="434"/>
      <c r="D34" s="435"/>
      <c r="E34" s="434"/>
      <c r="F34" s="429"/>
      <c r="G34" s="437"/>
      <c r="H34" s="438"/>
      <c r="I34" s="432"/>
      <c r="J34" s="432"/>
      <c r="K34" s="432"/>
      <c r="L34" s="432"/>
      <c r="M34" s="432"/>
      <c r="N34" s="432"/>
    </row>
    <row r="35" ht="14.45" customHeight="1" spans="1:14">
      <c r="A35" s="424">
        <v>11</v>
      </c>
      <c r="B35" s="433"/>
      <c r="C35" s="434"/>
      <c r="D35" s="435"/>
      <c r="E35" s="434"/>
      <c r="F35" s="429"/>
      <c r="G35" s="437"/>
      <c r="H35" s="438"/>
      <c r="I35" s="432"/>
      <c r="J35" s="432"/>
      <c r="K35" s="432"/>
      <c r="L35" s="432"/>
      <c r="M35" s="432"/>
      <c r="N35" s="432"/>
    </row>
    <row r="36" ht="17.25" customHeight="1" spans="1:11">
      <c r="A36" s="424">
        <v>12</v>
      </c>
      <c r="B36" s="433"/>
      <c r="C36" s="434"/>
      <c r="D36" s="435"/>
      <c r="E36" s="434"/>
      <c r="F36" s="429"/>
      <c r="G36" s="437"/>
      <c r="H36" s="438"/>
      <c r="I36" s="432"/>
      <c r="J36" s="432"/>
      <c r="K36" s="432"/>
    </row>
    <row r="37" ht="17.25" customHeight="1" spans="1:11">
      <c r="A37" s="424">
        <v>13</v>
      </c>
      <c r="B37" s="433"/>
      <c r="C37" s="434"/>
      <c r="D37" s="435"/>
      <c r="E37" s="434"/>
      <c r="F37" s="429"/>
      <c r="G37" s="437"/>
      <c r="H37" s="438"/>
      <c r="I37" s="432"/>
      <c r="J37" s="432"/>
      <c r="K37" s="432"/>
    </row>
    <row r="38" ht="17.25" customHeight="1" spans="1:11">
      <c r="A38" s="424">
        <v>14</v>
      </c>
      <c r="B38" s="433"/>
      <c r="C38" s="434"/>
      <c r="D38" s="435"/>
      <c r="E38" s="434"/>
      <c r="F38" s="429"/>
      <c r="G38" s="437"/>
      <c r="H38" s="438"/>
      <c r="I38" s="432"/>
      <c r="J38" s="432"/>
      <c r="K38" s="432"/>
    </row>
    <row r="39" ht="17.25" customHeight="1" spans="1:11">
      <c r="A39" s="424">
        <v>15</v>
      </c>
      <c r="B39" s="433"/>
      <c r="C39" s="434"/>
      <c r="D39" s="435"/>
      <c r="E39" s="434"/>
      <c r="F39" s="429"/>
      <c r="G39" s="437"/>
      <c r="H39" s="438"/>
      <c r="I39" s="432"/>
      <c r="J39" s="432"/>
      <c r="K39" s="432"/>
    </row>
    <row r="40" ht="14.45" customHeight="1" spans="1:11">
      <c r="A40" s="424">
        <v>16</v>
      </c>
      <c r="B40" s="431"/>
      <c r="C40" s="434"/>
      <c r="D40" s="430"/>
      <c r="E40" s="436"/>
      <c r="F40" s="429"/>
      <c r="G40" s="437"/>
      <c r="H40" s="438"/>
      <c r="I40" s="432"/>
      <c r="J40" s="432"/>
      <c r="K40" s="432"/>
    </row>
    <row r="41" ht="14.45" customHeight="1" spans="1:11">
      <c r="A41" s="432"/>
      <c r="B41" s="432"/>
      <c r="C41" s="432"/>
      <c r="D41" s="432"/>
      <c r="E41" s="432"/>
      <c r="F41" s="432"/>
      <c r="G41" s="432"/>
      <c r="H41" s="432"/>
      <c r="I41" s="432"/>
      <c r="J41" s="432"/>
      <c r="K41" s="432"/>
    </row>
    <row r="42" ht="14.45" customHeight="1" spans="1:11">
      <c r="A42" s="432"/>
      <c r="B42" s="432"/>
      <c r="C42" s="432"/>
      <c r="D42" s="432"/>
      <c r="E42" s="432"/>
      <c r="F42" s="432"/>
      <c r="G42" s="432"/>
      <c r="H42" s="432"/>
      <c r="I42" s="432"/>
      <c r="J42" s="432"/>
      <c r="K42" s="432"/>
    </row>
    <row r="43" ht="14.45" customHeight="1" spans="1:11">
      <c r="A43" s="432"/>
      <c r="B43" s="432"/>
      <c r="C43" s="432"/>
      <c r="D43" s="432"/>
      <c r="E43" s="432"/>
      <c r="F43" s="432"/>
      <c r="G43" s="432"/>
      <c r="H43" s="432"/>
      <c r="I43" s="432"/>
      <c r="J43" s="432"/>
      <c r="K43" s="432"/>
    </row>
    <row r="44" ht="14.45" customHeight="1" spans="1:11">
      <c r="A44" s="432"/>
      <c r="B44" s="432"/>
      <c r="D44" s="440" t="s">
        <v>415</v>
      </c>
      <c r="G44" s="432"/>
      <c r="H44" s="432"/>
      <c r="I44" s="432"/>
      <c r="J44" s="432"/>
      <c r="K44" s="432"/>
    </row>
    <row r="45" ht="14.45" customHeight="1" spans="1:11">
      <c r="A45" s="432"/>
      <c r="B45" s="432"/>
      <c r="G45" s="432"/>
      <c r="H45" s="432"/>
      <c r="I45" s="432"/>
      <c r="J45" s="432"/>
      <c r="K45" s="432"/>
    </row>
    <row r="46" ht="14.45" customHeight="1" spans="1:11">
      <c r="A46" s="432"/>
      <c r="B46" s="432"/>
      <c r="C46" s="415" t="s">
        <v>146</v>
      </c>
      <c r="D46" s="441"/>
      <c r="E46" s="441"/>
      <c r="F46" s="441"/>
      <c r="G46" s="432"/>
      <c r="H46" s="432"/>
      <c r="I46" s="432"/>
      <c r="J46" s="432"/>
      <c r="K46" s="432"/>
    </row>
    <row r="47" ht="14.45" customHeight="1" spans="1:11">
      <c r="A47" s="432"/>
      <c r="B47" s="432"/>
      <c r="C47" s="415" t="s">
        <v>24</v>
      </c>
      <c r="D47" s="441"/>
      <c r="E47" s="441"/>
      <c r="F47" s="441"/>
      <c r="G47" s="432"/>
      <c r="H47" s="432"/>
      <c r="I47" s="432"/>
      <c r="J47" s="432"/>
      <c r="K47" s="432"/>
    </row>
    <row r="48" ht="14.45" customHeight="1" spans="1:11">
      <c r="A48" s="432"/>
      <c r="B48" s="432"/>
      <c r="C48" s="415" t="s">
        <v>26</v>
      </c>
      <c r="D48" s="441"/>
      <c r="E48" s="441"/>
      <c r="F48" s="441"/>
      <c r="G48" s="432"/>
      <c r="H48" s="432"/>
      <c r="I48" s="432"/>
      <c r="J48" s="432"/>
      <c r="K48" s="432"/>
    </row>
    <row r="49" ht="14.45" customHeight="1" spans="1:11">
      <c r="A49" s="432"/>
      <c r="B49" s="432"/>
      <c r="C49" s="415" t="s">
        <v>28</v>
      </c>
      <c r="D49" s="442"/>
      <c r="E49" s="442"/>
      <c r="F49" s="442"/>
      <c r="G49" s="432"/>
      <c r="H49" s="432"/>
      <c r="I49" s="432"/>
      <c r="J49" s="432"/>
      <c r="K49" s="432"/>
    </row>
    <row r="50" ht="14.45" customHeight="1" spans="1:11">
      <c r="A50" s="432"/>
      <c r="B50" s="432"/>
      <c r="C50" s="432"/>
      <c r="D50" s="432"/>
      <c r="E50" s="432"/>
      <c r="F50" s="432"/>
      <c r="G50" s="432"/>
      <c r="H50" s="432"/>
      <c r="I50" s="432"/>
      <c r="J50" s="432"/>
      <c r="K50" s="432"/>
    </row>
    <row r="51" ht="14.45" customHeight="1" spans="1:11">
      <c r="A51" s="432"/>
      <c r="B51" s="432"/>
      <c r="C51" s="432"/>
      <c r="D51" s="432"/>
      <c r="E51" s="432"/>
      <c r="F51" s="432"/>
      <c r="G51" s="432"/>
      <c r="H51" s="432"/>
      <c r="I51" s="432"/>
      <c r="J51" s="432"/>
      <c r="K51" s="432"/>
    </row>
    <row r="52" ht="14.45" customHeight="1" spans="1:11">
      <c r="A52" s="432"/>
      <c r="B52" s="432"/>
      <c r="C52" s="432"/>
      <c r="D52" s="432"/>
      <c r="E52" s="432"/>
      <c r="F52" s="432"/>
      <c r="G52" s="432"/>
      <c r="H52" s="432"/>
      <c r="I52" s="432"/>
      <c r="J52" s="432"/>
      <c r="K52" s="432"/>
    </row>
    <row r="53" ht="14.45" customHeight="1" spans="1:11">
      <c r="A53" s="432"/>
      <c r="B53" s="432"/>
      <c r="C53" s="432"/>
      <c r="D53" s="432"/>
      <c r="E53" s="432"/>
      <c r="F53" s="432"/>
      <c r="G53" s="432"/>
      <c r="H53" s="432"/>
      <c r="I53" s="432"/>
      <c r="J53" s="432"/>
      <c r="K53" s="432"/>
    </row>
    <row r="54" ht="14.45" customHeight="1" spans="1:11">
      <c r="A54" s="432"/>
      <c r="B54" s="432"/>
      <c r="C54" s="432"/>
      <c r="D54" s="432"/>
      <c r="E54" s="432"/>
      <c r="F54" s="432"/>
      <c r="G54" s="432"/>
      <c r="H54" s="432"/>
      <c r="I54" s="432"/>
      <c r="J54" s="432"/>
      <c r="K54" s="432"/>
    </row>
    <row r="55" ht="14.45" customHeight="1" spans="1:11">
      <c r="A55" s="432"/>
      <c r="B55" s="432"/>
      <c r="C55" s="432"/>
      <c r="D55" s="432"/>
      <c r="E55" s="432"/>
      <c r="F55" s="432"/>
      <c r="G55" s="432"/>
      <c r="H55" s="432"/>
      <c r="I55" s="432"/>
      <c r="J55" s="432"/>
      <c r="K55" s="432"/>
    </row>
    <row r="56" ht="14.45" customHeight="1" spans="1:11">
      <c r="A56" s="432"/>
      <c r="B56" s="432"/>
      <c r="C56" s="432"/>
      <c r="D56" s="432"/>
      <c r="E56" s="432"/>
      <c r="F56" s="432"/>
      <c r="G56" s="432"/>
      <c r="H56" s="432"/>
      <c r="I56" s="432"/>
      <c r="J56" s="432"/>
      <c r="K56" s="432"/>
    </row>
    <row r="57" ht="14.45" customHeight="1" spans="1:11">
      <c r="A57" s="432"/>
      <c r="B57" s="432"/>
      <c r="C57" s="432"/>
      <c r="D57" s="432"/>
      <c r="E57" s="432"/>
      <c r="F57" s="432"/>
      <c r="G57" s="432"/>
      <c r="H57" s="432"/>
      <c r="I57" s="432"/>
      <c r="J57" s="432"/>
      <c r="K57" s="432"/>
    </row>
    <row r="58" ht="14.45" customHeight="1" spans="1:11">
      <c r="A58" s="432"/>
      <c r="B58" s="432"/>
      <c r="C58" s="432"/>
      <c r="D58" s="432"/>
      <c r="E58" s="432"/>
      <c r="F58" s="432"/>
      <c r="G58" s="432"/>
      <c r="H58" s="432"/>
      <c r="I58" s="432"/>
      <c r="J58" s="432"/>
      <c r="K58" s="432"/>
    </row>
  </sheetData>
  <mergeCells count="19">
    <mergeCell ref="B2:C2"/>
    <mergeCell ref="B3:C3"/>
    <mergeCell ref="B8:F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B22:F22"/>
    <mergeCell ref="D46:F46"/>
    <mergeCell ref="D47:F47"/>
    <mergeCell ref="D48:F48"/>
    <mergeCell ref="D49:F49"/>
  </mergeCells>
  <dataValidations count="1">
    <dataValidation type="list" allowBlank="1" showInputMessage="1" showErrorMessage="1" sqref="F10:F19">
      <formula1>"REFORMA,ADEQUAÇÃO,AMPLIAÇÃO,FINANCEIRO"</formula1>
    </dataValidation>
  </dataValidations>
  <pageMargins left="0.459722222222222" right="0.520138888888889" top="0.7" bottom="0.329861111111111" header="0.511811023622047" footer="0.511811023622047"/>
  <pageSetup paperSize="9" scale="67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203"/>
  <sheetViews>
    <sheetView showGridLines="0" zoomScale="89" zoomScaleNormal="89" topLeftCell="A178" workbookViewId="0">
      <selection activeCell="J200" sqref="J200"/>
    </sheetView>
  </sheetViews>
  <sheetFormatPr defaultColWidth="8.71428571428571" defaultRowHeight="12.75"/>
  <cols>
    <col min="1" max="1" width="7.42857142857143" customWidth="1"/>
    <col min="2" max="2" width="34.5714285714286" customWidth="1"/>
    <col min="3" max="3" width="16.2857142857143" customWidth="1"/>
    <col min="4" max="6" width="16.4285714285714" customWidth="1"/>
    <col min="7" max="7" width="17.2857142857143" customWidth="1"/>
    <col min="8" max="8" width="17.7142857142857" customWidth="1"/>
    <col min="9" max="9" width="8" customWidth="1"/>
  </cols>
  <sheetData>
    <row r="2" ht="18" spans="2:8">
      <c r="B2" s="283" t="s">
        <v>471</v>
      </c>
      <c r="C2" s="283"/>
      <c r="D2" s="283"/>
      <c r="E2" s="283"/>
      <c r="G2" s="284" t="s">
        <v>31</v>
      </c>
      <c r="H2" s="9" t="s">
        <v>2</v>
      </c>
    </row>
    <row r="3" ht="18" spans="2:8">
      <c r="B3" s="285" t="s">
        <v>472</v>
      </c>
      <c r="C3" s="285"/>
      <c r="D3" s="285"/>
      <c r="E3" s="285"/>
      <c r="G3" s="286" t="s">
        <v>4</v>
      </c>
      <c r="H3" s="11" t="s">
        <v>5</v>
      </c>
    </row>
    <row r="4" ht="18" spans="7:8">
      <c r="G4" s="284" t="s">
        <v>308</v>
      </c>
      <c r="H4" s="11" t="s">
        <v>7</v>
      </c>
    </row>
    <row r="6" spans="10:12">
      <c r="J6" s="345"/>
      <c r="K6" s="345"/>
      <c r="L6" s="345"/>
    </row>
    <row r="7" spans="10:12">
      <c r="J7" s="345"/>
      <c r="K7" s="345"/>
      <c r="L7" s="345"/>
    </row>
    <row r="8" ht="15" customHeight="1" spans="2:12">
      <c r="B8" s="287" t="s">
        <v>473</v>
      </c>
      <c r="C8" s="287" t="s">
        <v>474</v>
      </c>
      <c r="D8" s="287"/>
      <c r="E8" s="287"/>
      <c r="F8" s="287"/>
      <c r="G8" s="287"/>
      <c r="J8" s="345"/>
      <c r="K8" s="345"/>
      <c r="L8" s="345"/>
    </row>
    <row r="9" s="279" customFormat="1" ht="7.5" customHeight="1" spans="10:12">
      <c r="J9" s="346"/>
      <c r="K9" s="346"/>
      <c r="L9" s="346"/>
    </row>
    <row r="10" s="279" customFormat="1" ht="24.75" customHeight="1" spans="1:12">
      <c r="A10" s="288" t="s">
        <v>73</v>
      </c>
      <c r="B10" s="288" t="s">
        <v>475</v>
      </c>
      <c r="C10" s="288" t="s">
        <v>476</v>
      </c>
      <c r="D10" s="288" t="s">
        <v>477</v>
      </c>
      <c r="E10" s="288" t="s">
        <v>478</v>
      </c>
      <c r="F10" s="288" t="s">
        <v>479</v>
      </c>
      <c r="G10" s="288" t="s">
        <v>480</v>
      </c>
      <c r="H10" s="288" t="s">
        <v>481</v>
      </c>
      <c r="J10" s="346"/>
      <c r="K10" s="346"/>
      <c r="L10" s="346"/>
    </row>
    <row r="11" ht="7.5" customHeight="1" spans="2:7">
      <c r="B11" s="289"/>
      <c r="C11" s="290"/>
      <c r="D11" s="290"/>
      <c r="E11" s="290"/>
      <c r="F11" s="290"/>
      <c r="G11" s="290"/>
    </row>
    <row r="12" ht="14.25" customHeight="1" spans="1:8">
      <c r="A12" s="291" t="s">
        <v>482</v>
      </c>
      <c r="B12" s="292"/>
      <c r="C12" s="292"/>
      <c r="D12" s="292"/>
      <c r="E12" s="292"/>
      <c r="F12" s="292"/>
      <c r="G12" s="292"/>
      <c r="H12" s="293"/>
    </row>
    <row r="13" ht="14.25" customHeight="1" spans="1:8">
      <c r="A13" s="294" t="s">
        <v>483</v>
      </c>
      <c r="B13" s="294" t="s">
        <v>484</v>
      </c>
      <c r="C13" s="295" t="s">
        <v>485</v>
      </c>
      <c r="D13" s="296"/>
      <c r="E13" s="297"/>
      <c r="F13" s="298"/>
      <c r="G13" s="299" t="s">
        <v>486</v>
      </c>
      <c r="H13" s="300" t="s">
        <v>487</v>
      </c>
    </row>
    <row r="14" ht="14.25" customHeight="1" spans="1:8">
      <c r="A14" s="294" t="s">
        <v>488</v>
      </c>
      <c r="B14" s="294" t="s">
        <v>489</v>
      </c>
      <c r="C14" s="295" t="s">
        <v>490</v>
      </c>
      <c r="D14" s="296"/>
      <c r="E14" s="297"/>
      <c r="F14" s="298"/>
      <c r="G14" s="299" t="s">
        <v>486</v>
      </c>
      <c r="H14" s="300" t="s">
        <v>487</v>
      </c>
    </row>
    <row r="15" ht="14.25" customHeight="1" spans="1:8">
      <c r="A15" s="301" t="s">
        <v>491</v>
      </c>
      <c r="B15" s="301" t="s">
        <v>492</v>
      </c>
      <c r="C15" s="302" t="s">
        <v>485</v>
      </c>
      <c r="D15" s="303"/>
      <c r="E15" s="304"/>
      <c r="F15" s="305"/>
      <c r="G15" s="306" t="s">
        <v>486</v>
      </c>
      <c r="H15" s="307" t="s">
        <v>487</v>
      </c>
    </row>
    <row r="16" ht="14.25" customHeight="1" spans="1:8">
      <c r="A16" s="308" t="s">
        <v>493</v>
      </c>
      <c r="B16" s="308" t="s">
        <v>494</v>
      </c>
      <c r="C16" s="309" t="s">
        <v>485</v>
      </c>
      <c r="D16" s="310">
        <v>1</v>
      </c>
      <c r="E16" s="311">
        <v>7193.58</v>
      </c>
      <c r="F16" s="311">
        <v>7193.58</v>
      </c>
      <c r="G16" s="312" t="s">
        <v>486</v>
      </c>
      <c r="H16" s="313" t="s">
        <v>487</v>
      </c>
    </row>
    <row r="17" ht="14.25" customHeight="1" spans="1:8">
      <c r="A17" s="301" t="s">
        <v>495</v>
      </c>
      <c r="B17" s="301" t="s">
        <v>496</v>
      </c>
      <c r="C17" s="302" t="s">
        <v>485</v>
      </c>
      <c r="D17" s="303"/>
      <c r="E17" s="304"/>
      <c r="F17" s="305"/>
      <c r="G17" s="306" t="s">
        <v>486</v>
      </c>
      <c r="H17" s="307" t="s">
        <v>487</v>
      </c>
    </row>
    <row r="18" ht="14.25" customHeight="1" spans="1:10">
      <c r="A18" s="301" t="s">
        <v>497</v>
      </c>
      <c r="B18" s="301" t="s">
        <v>498</v>
      </c>
      <c r="C18" s="302" t="s">
        <v>485</v>
      </c>
      <c r="D18" s="303"/>
      <c r="E18" s="304"/>
      <c r="F18" s="305"/>
      <c r="G18" s="306" t="s">
        <v>486</v>
      </c>
      <c r="H18" s="307" t="s">
        <v>487</v>
      </c>
      <c r="J18" s="347"/>
    </row>
    <row r="19" ht="14.25" customHeight="1" spans="1:8">
      <c r="A19" s="301" t="s">
        <v>499</v>
      </c>
      <c r="B19" s="301" t="s">
        <v>500</v>
      </c>
      <c r="C19" s="314"/>
      <c r="D19" s="314"/>
      <c r="E19" s="314"/>
      <c r="F19" s="306"/>
      <c r="G19" s="306" t="s">
        <v>486</v>
      </c>
      <c r="H19" s="307" t="s">
        <v>487</v>
      </c>
    </row>
    <row r="20" ht="14.25" customHeight="1" spans="1:8">
      <c r="A20" s="301" t="s">
        <v>501</v>
      </c>
      <c r="B20" s="301" t="s">
        <v>502</v>
      </c>
      <c r="C20" s="314"/>
      <c r="D20" s="314"/>
      <c r="E20" s="314"/>
      <c r="F20" s="306"/>
      <c r="G20" s="306" t="s">
        <v>486</v>
      </c>
      <c r="H20" s="307" t="s">
        <v>487</v>
      </c>
    </row>
    <row r="21" ht="14.25" customHeight="1" spans="1:8">
      <c r="A21" s="301" t="s">
        <v>503</v>
      </c>
      <c r="B21" s="301" t="s">
        <v>504</v>
      </c>
      <c r="C21" s="314"/>
      <c r="D21" s="314"/>
      <c r="E21" s="314"/>
      <c r="F21" s="306"/>
      <c r="G21" s="306" t="s">
        <v>486</v>
      </c>
      <c r="H21" s="307" t="s">
        <v>487</v>
      </c>
    </row>
    <row r="22" ht="14.25" customHeight="1" spans="1:8">
      <c r="A22" s="301" t="s">
        <v>505</v>
      </c>
      <c r="B22" s="301" t="s">
        <v>506</v>
      </c>
      <c r="C22" s="302"/>
      <c r="D22" s="303"/>
      <c r="E22" s="304"/>
      <c r="F22" s="305"/>
      <c r="G22" s="306" t="s">
        <v>486</v>
      </c>
      <c r="H22" s="307" t="s">
        <v>487</v>
      </c>
    </row>
    <row r="23" ht="14.25" customHeight="1" spans="1:8">
      <c r="A23" s="308" t="s">
        <v>507</v>
      </c>
      <c r="B23" s="308" t="s">
        <v>508</v>
      </c>
      <c r="C23" s="309" t="s">
        <v>485</v>
      </c>
      <c r="D23" s="310">
        <v>1</v>
      </c>
      <c r="E23" s="311">
        <v>4955.04</v>
      </c>
      <c r="F23" s="311">
        <v>4955.04</v>
      </c>
      <c r="G23" s="312" t="s">
        <v>486</v>
      </c>
      <c r="H23" s="313" t="s">
        <v>487</v>
      </c>
    </row>
    <row r="24" ht="14.25" customHeight="1" spans="1:8">
      <c r="A24" s="308" t="s">
        <v>509</v>
      </c>
      <c r="B24" s="308" t="s">
        <v>510</v>
      </c>
      <c r="C24" s="309" t="s">
        <v>490</v>
      </c>
      <c r="D24" s="310">
        <v>1</v>
      </c>
      <c r="E24" s="311">
        <v>4227.96</v>
      </c>
      <c r="F24" s="311">
        <v>4227.96</v>
      </c>
      <c r="G24" s="312" t="s">
        <v>486</v>
      </c>
      <c r="H24" s="313" t="s">
        <v>487</v>
      </c>
    </row>
    <row r="25" ht="13.5" customHeight="1" spans="1:8">
      <c r="A25" s="308" t="s">
        <v>511</v>
      </c>
      <c r="B25" s="308" t="s">
        <v>512</v>
      </c>
      <c r="C25" s="309" t="s">
        <v>490</v>
      </c>
      <c r="D25" s="310">
        <v>1</v>
      </c>
      <c r="E25" s="311">
        <v>4045.02</v>
      </c>
      <c r="F25" s="311">
        <v>4045.02</v>
      </c>
      <c r="G25" s="312" t="s">
        <v>486</v>
      </c>
      <c r="H25" s="313" t="s">
        <v>487</v>
      </c>
    </row>
    <row r="26" ht="14.25" customHeight="1" spans="1:8">
      <c r="A26" s="301" t="s">
        <v>513</v>
      </c>
      <c r="B26" s="301" t="s">
        <v>514</v>
      </c>
      <c r="C26" s="302" t="s">
        <v>515</v>
      </c>
      <c r="D26" s="303"/>
      <c r="E26" s="304"/>
      <c r="F26" s="305"/>
      <c r="G26" s="306" t="s">
        <v>486</v>
      </c>
      <c r="H26" s="307" t="s">
        <v>487</v>
      </c>
    </row>
    <row r="27" ht="14.25" customHeight="1" spans="1:8">
      <c r="A27" s="301" t="s">
        <v>516</v>
      </c>
      <c r="B27" s="301" t="s">
        <v>517</v>
      </c>
      <c r="C27" s="302" t="s">
        <v>485</v>
      </c>
      <c r="D27" s="303"/>
      <c r="E27" s="304"/>
      <c r="F27" s="305"/>
      <c r="G27" s="306" t="s">
        <v>486</v>
      </c>
      <c r="H27" s="307" t="s">
        <v>487</v>
      </c>
    </row>
    <row r="28" ht="14.25" customHeight="1" spans="1:8">
      <c r="A28" s="301" t="s">
        <v>518</v>
      </c>
      <c r="B28" s="301" t="s">
        <v>519</v>
      </c>
      <c r="C28" s="302" t="s">
        <v>515</v>
      </c>
      <c r="D28" s="303"/>
      <c r="E28" s="304"/>
      <c r="F28" s="305"/>
      <c r="G28" s="306" t="s">
        <v>486</v>
      </c>
      <c r="H28" s="307" t="s">
        <v>487</v>
      </c>
    </row>
    <row r="29" ht="14.25" customHeight="1" spans="1:8">
      <c r="A29" s="308" t="s">
        <v>520</v>
      </c>
      <c r="B29" s="308" t="s">
        <v>521</v>
      </c>
      <c r="C29" s="309" t="s">
        <v>490</v>
      </c>
      <c r="D29" s="310">
        <v>1</v>
      </c>
      <c r="E29" s="311">
        <v>5699.22</v>
      </c>
      <c r="F29" s="311">
        <v>5699.22</v>
      </c>
      <c r="G29" s="312" t="s">
        <v>486</v>
      </c>
      <c r="H29" s="313" t="s">
        <v>487</v>
      </c>
    </row>
    <row r="30" ht="14.25" customHeight="1" spans="1:8">
      <c r="A30" s="301" t="s">
        <v>522</v>
      </c>
      <c r="B30" s="301" t="s">
        <v>523</v>
      </c>
      <c r="C30" s="302" t="s">
        <v>485</v>
      </c>
      <c r="D30" s="303"/>
      <c r="E30" s="304"/>
      <c r="F30" s="305"/>
      <c r="G30" s="306" t="s">
        <v>486</v>
      </c>
      <c r="H30" s="307" t="s">
        <v>487</v>
      </c>
    </row>
    <row r="31" ht="14.25" customHeight="1" spans="1:8">
      <c r="A31" s="308" t="s">
        <v>524</v>
      </c>
      <c r="B31" s="308" t="s">
        <v>525</v>
      </c>
      <c r="C31" s="309" t="s">
        <v>490</v>
      </c>
      <c r="D31" s="310">
        <v>1</v>
      </c>
      <c r="E31" s="311">
        <v>7070.33</v>
      </c>
      <c r="F31" s="311">
        <v>7070.33</v>
      </c>
      <c r="G31" s="312" t="s">
        <v>486</v>
      </c>
      <c r="H31" s="313" t="s">
        <v>487</v>
      </c>
    </row>
    <row r="32" ht="14.25" customHeight="1" spans="1:8">
      <c r="A32" s="301" t="s">
        <v>526</v>
      </c>
      <c r="B32" s="301" t="s">
        <v>527</v>
      </c>
      <c r="C32" s="314"/>
      <c r="D32" s="314"/>
      <c r="E32" s="314"/>
      <c r="F32" s="306"/>
      <c r="G32" s="306" t="s">
        <v>486</v>
      </c>
      <c r="H32" s="307" t="s">
        <v>487</v>
      </c>
    </row>
    <row r="33" ht="14.25" customHeight="1" spans="1:8">
      <c r="A33" s="301" t="s">
        <v>528</v>
      </c>
      <c r="B33" s="301" t="s">
        <v>529</v>
      </c>
      <c r="C33" s="314"/>
      <c r="D33" s="314"/>
      <c r="E33" s="314"/>
      <c r="F33" s="306"/>
      <c r="G33" s="306" t="s">
        <v>486</v>
      </c>
      <c r="H33" s="307" t="s">
        <v>487</v>
      </c>
    </row>
    <row r="34" ht="14.25" customHeight="1" spans="1:8">
      <c r="A34" s="301" t="s">
        <v>530</v>
      </c>
      <c r="B34" s="301" t="s">
        <v>531</v>
      </c>
      <c r="C34" s="302" t="s">
        <v>485</v>
      </c>
      <c r="D34" s="303"/>
      <c r="E34" s="304"/>
      <c r="F34" s="305"/>
      <c r="G34" s="306" t="s">
        <v>486</v>
      </c>
      <c r="H34" s="307" t="s">
        <v>487</v>
      </c>
    </row>
    <row r="35" ht="14.25" customHeight="1" spans="1:8">
      <c r="A35" s="301" t="s">
        <v>532</v>
      </c>
      <c r="B35" s="301" t="s">
        <v>533</v>
      </c>
      <c r="C35" s="314"/>
      <c r="D35" s="314"/>
      <c r="E35" s="314"/>
      <c r="F35" s="306"/>
      <c r="G35" s="306" t="s">
        <v>486</v>
      </c>
      <c r="H35" s="307" t="s">
        <v>487</v>
      </c>
    </row>
    <row r="36" ht="14.25" customHeight="1" spans="1:8">
      <c r="A36" s="301" t="s">
        <v>534</v>
      </c>
      <c r="B36" s="301" t="s">
        <v>535</v>
      </c>
      <c r="C36" s="314"/>
      <c r="D36" s="314"/>
      <c r="E36" s="314"/>
      <c r="F36" s="306"/>
      <c r="G36" s="306" t="s">
        <v>486</v>
      </c>
      <c r="H36" s="307" t="s">
        <v>487</v>
      </c>
    </row>
    <row r="37" ht="14.25" customHeight="1" spans="1:8">
      <c r="A37" s="301" t="s">
        <v>536</v>
      </c>
      <c r="B37" s="301" t="s">
        <v>537</v>
      </c>
      <c r="C37" s="302" t="s">
        <v>485</v>
      </c>
      <c r="D37" s="303"/>
      <c r="E37" s="304"/>
      <c r="F37" s="305"/>
      <c r="G37" s="306" t="s">
        <v>486</v>
      </c>
      <c r="H37" s="307" t="s">
        <v>487</v>
      </c>
    </row>
    <row r="38" ht="14.25" customHeight="1" spans="1:8">
      <c r="A38" s="308" t="s">
        <v>538</v>
      </c>
      <c r="B38" s="308" t="s">
        <v>539</v>
      </c>
      <c r="C38" s="309" t="s">
        <v>490</v>
      </c>
      <c r="D38" s="310">
        <v>1</v>
      </c>
      <c r="E38" s="311">
        <v>8479.42</v>
      </c>
      <c r="F38" s="311">
        <v>8479.42</v>
      </c>
      <c r="G38" s="312" t="s">
        <v>486</v>
      </c>
      <c r="H38" s="313" t="s">
        <v>487</v>
      </c>
    </row>
    <row r="39" ht="14.25" customHeight="1" spans="1:8">
      <c r="A39" s="308" t="s">
        <v>540</v>
      </c>
      <c r="B39" s="308" t="s">
        <v>541</v>
      </c>
      <c r="C39" s="310" t="s">
        <v>490</v>
      </c>
      <c r="D39" s="310">
        <v>1</v>
      </c>
      <c r="E39" s="311">
        <v>5449</v>
      </c>
      <c r="F39" s="311">
        <v>5449</v>
      </c>
      <c r="G39" s="312" t="s">
        <v>486</v>
      </c>
      <c r="H39" s="313" t="s">
        <v>487</v>
      </c>
    </row>
    <row r="40" ht="14.25" customHeight="1" spans="1:8">
      <c r="A40" s="301" t="s">
        <v>542</v>
      </c>
      <c r="B40" s="301" t="s">
        <v>543</v>
      </c>
      <c r="C40" s="304"/>
      <c r="D40" s="303"/>
      <c r="E40" s="304"/>
      <c r="F40" s="305"/>
      <c r="G40" s="306" t="s">
        <v>486</v>
      </c>
      <c r="H40" s="307" t="s">
        <v>487</v>
      </c>
    </row>
    <row r="41" ht="14.25" customHeight="1" spans="1:8">
      <c r="A41" s="308" t="s">
        <v>544</v>
      </c>
      <c r="B41" s="308" t="s">
        <v>545</v>
      </c>
      <c r="C41" s="309" t="s">
        <v>490</v>
      </c>
      <c r="D41" s="310">
        <v>1</v>
      </c>
      <c r="E41" s="311">
        <v>6780.28</v>
      </c>
      <c r="F41" s="311">
        <v>6780.28</v>
      </c>
      <c r="G41" s="312" t="s">
        <v>486</v>
      </c>
      <c r="H41" s="313" t="s">
        <v>487</v>
      </c>
    </row>
    <row r="42" ht="17.25" customHeight="1" spans="1:8">
      <c r="A42" s="301" t="s">
        <v>546</v>
      </c>
      <c r="B42" s="301" t="s">
        <v>547</v>
      </c>
      <c r="C42" s="302"/>
      <c r="D42" s="303"/>
      <c r="E42" s="304"/>
      <c r="F42" s="305"/>
      <c r="G42" s="306" t="s">
        <v>486</v>
      </c>
      <c r="H42" s="307" t="s">
        <v>487</v>
      </c>
    </row>
    <row r="43" ht="14.25" customHeight="1" spans="1:8">
      <c r="A43" s="301" t="s">
        <v>548</v>
      </c>
      <c r="B43" s="301" t="s">
        <v>549</v>
      </c>
      <c r="C43" s="302"/>
      <c r="D43" s="303"/>
      <c r="E43" s="304"/>
      <c r="F43" s="305"/>
      <c r="G43" s="306" t="s">
        <v>486</v>
      </c>
      <c r="H43" s="307" t="s">
        <v>487</v>
      </c>
    </row>
    <row r="44" ht="14.25" customHeight="1" spans="1:8">
      <c r="A44" s="301" t="s">
        <v>550</v>
      </c>
      <c r="B44" s="301" t="s">
        <v>551</v>
      </c>
      <c r="C44" s="302"/>
      <c r="D44" s="303"/>
      <c r="E44" s="304"/>
      <c r="F44" s="305"/>
      <c r="G44" s="306" t="s">
        <v>486</v>
      </c>
      <c r="H44" s="307" t="s">
        <v>487</v>
      </c>
    </row>
    <row r="45" ht="14.25" customHeight="1" spans="1:8">
      <c r="A45" s="301" t="s">
        <v>552</v>
      </c>
      <c r="B45" s="301" t="s">
        <v>553</v>
      </c>
      <c r="C45" s="302"/>
      <c r="D45" s="303"/>
      <c r="E45" s="304"/>
      <c r="F45" s="305"/>
      <c r="G45" s="306" t="s">
        <v>486</v>
      </c>
      <c r="H45" s="307" t="s">
        <v>487</v>
      </c>
    </row>
    <row r="46" ht="15" customHeight="1" spans="1:8">
      <c r="A46" s="301" t="s">
        <v>554</v>
      </c>
      <c r="B46" s="301" t="s">
        <v>555</v>
      </c>
      <c r="C46" s="302" t="s">
        <v>485</v>
      </c>
      <c r="D46" s="303"/>
      <c r="E46" s="304"/>
      <c r="F46" s="305"/>
      <c r="G46" s="306" t="s">
        <v>486</v>
      </c>
      <c r="H46" s="307" t="s">
        <v>487</v>
      </c>
    </row>
    <row r="47" ht="14.25" customHeight="1" spans="1:10">
      <c r="A47" s="308" t="s">
        <v>556</v>
      </c>
      <c r="B47" s="308" t="s">
        <v>557</v>
      </c>
      <c r="C47" s="315" t="s">
        <v>490</v>
      </c>
      <c r="D47" s="316">
        <v>1</v>
      </c>
      <c r="E47" s="317">
        <v>4690.53</v>
      </c>
      <c r="F47" s="317">
        <v>4690.53</v>
      </c>
      <c r="G47" s="312" t="s">
        <v>486</v>
      </c>
      <c r="H47" s="313" t="s">
        <v>487</v>
      </c>
      <c r="J47" s="348"/>
    </row>
    <row r="48" s="279" customFormat="1" ht="7.5" customHeight="1" spans="1:8">
      <c r="A48" s="318"/>
      <c r="B48" s="318"/>
      <c r="C48" s="318"/>
      <c r="D48" s="319"/>
      <c r="E48" s="318"/>
      <c r="F48" s="318"/>
      <c r="G48" s="318"/>
      <c r="H48" s="320"/>
    </row>
    <row r="49" ht="14.25" customHeight="1" spans="1:8">
      <c r="A49" s="321" t="s">
        <v>558</v>
      </c>
      <c r="B49" s="322"/>
      <c r="C49" s="322"/>
      <c r="D49" s="322"/>
      <c r="E49" s="322"/>
      <c r="F49" s="322"/>
      <c r="G49" s="322"/>
      <c r="H49" s="323"/>
    </row>
    <row r="50" ht="14.25" customHeight="1" spans="1:8">
      <c r="A50" s="294" t="s">
        <v>559</v>
      </c>
      <c r="B50" s="294" t="s">
        <v>560</v>
      </c>
      <c r="C50" s="324" t="s">
        <v>485</v>
      </c>
      <c r="D50" s="325"/>
      <c r="E50" s="326"/>
      <c r="F50" s="327"/>
      <c r="G50" s="328" t="s">
        <v>486</v>
      </c>
      <c r="H50" s="329" t="s">
        <v>487</v>
      </c>
    </row>
    <row r="51" ht="14.25" customHeight="1" spans="1:8">
      <c r="A51" s="294" t="s">
        <v>561</v>
      </c>
      <c r="B51" s="294" t="s">
        <v>562</v>
      </c>
      <c r="C51" s="330"/>
      <c r="D51" s="330"/>
      <c r="E51" s="330"/>
      <c r="F51" s="328"/>
      <c r="G51" s="328" t="s">
        <v>486</v>
      </c>
      <c r="H51" s="329" t="s">
        <v>487</v>
      </c>
    </row>
    <row r="52" ht="14.25" customHeight="1" spans="1:8">
      <c r="A52" s="294" t="s">
        <v>563</v>
      </c>
      <c r="B52" s="301" t="s">
        <v>564</v>
      </c>
      <c r="C52" s="331"/>
      <c r="D52" s="331"/>
      <c r="E52" s="331"/>
      <c r="F52" s="332"/>
      <c r="G52" s="332" t="s">
        <v>486</v>
      </c>
      <c r="H52" s="333" t="s">
        <v>487</v>
      </c>
    </row>
    <row r="53" s="280" customFormat="1" ht="14.25" customHeight="1" spans="1:8">
      <c r="A53" s="334" t="s">
        <v>565</v>
      </c>
      <c r="B53" s="308" t="s">
        <v>566</v>
      </c>
      <c r="C53" s="335" t="s">
        <v>567</v>
      </c>
      <c r="D53" s="336">
        <v>4</v>
      </c>
      <c r="E53" s="337">
        <v>3581.75</v>
      </c>
      <c r="F53" s="338">
        <v>3581.75</v>
      </c>
      <c r="G53" s="339" t="s">
        <v>486</v>
      </c>
      <c r="H53" s="340" t="s">
        <v>487</v>
      </c>
    </row>
    <row r="54" ht="14.25" customHeight="1" spans="1:8">
      <c r="A54" s="294" t="s">
        <v>568</v>
      </c>
      <c r="B54" s="301" t="s">
        <v>569</v>
      </c>
      <c r="C54" s="341" t="s">
        <v>567</v>
      </c>
      <c r="D54" s="342"/>
      <c r="E54" s="343"/>
      <c r="F54" s="344"/>
      <c r="G54" s="332" t="s">
        <v>486</v>
      </c>
      <c r="H54" s="333" t="s">
        <v>487</v>
      </c>
    </row>
    <row r="55" s="280" customFormat="1" ht="14.25" customHeight="1" spans="1:8">
      <c r="A55" s="334" t="s">
        <v>570</v>
      </c>
      <c r="B55" s="308" t="s">
        <v>571</v>
      </c>
      <c r="C55" s="335" t="s">
        <v>490</v>
      </c>
      <c r="D55" s="336">
        <v>1</v>
      </c>
      <c r="E55" s="337">
        <v>5207.03</v>
      </c>
      <c r="F55" s="338">
        <v>5027.03</v>
      </c>
      <c r="G55" s="339" t="s">
        <v>486</v>
      </c>
      <c r="H55" s="340" t="s">
        <v>487</v>
      </c>
    </row>
    <row r="56" s="280" customFormat="1" ht="15" customHeight="1" spans="1:8">
      <c r="A56" s="334" t="s">
        <v>572</v>
      </c>
      <c r="B56" s="308" t="s">
        <v>573</v>
      </c>
      <c r="C56" s="335" t="s">
        <v>490</v>
      </c>
      <c r="D56" s="336">
        <v>4</v>
      </c>
      <c r="E56" s="337">
        <v>5942.54</v>
      </c>
      <c r="F56" s="338">
        <v>5942.54</v>
      </c>
      <c r="G56" s="339" t="s">
        <v>486</v>
      </c>
      <c r="H56" s="340" t="s">
        <v>487</v>
      </c>
    </row>
    <row r="57" s="280" customFormat="1" ht="14.25" customHeight="1" spans="1:8">
      <c r="A57" s="334" t="s">
        <v>574</v>
      </c>
      <c r="B57" s="308" t="s">
        <v>575</v>
      </c>
      <c r="C57" s="335" t="s">
        <v>490</v>
      </c>
      <c r="D57" s="336">
        <v>23</v>
      </c>
      <c r="E57" s="337">
        <v>5207.03</v>
      </c>
      <c r="F57" s="338">
        <v>5207.03</v>
      </c>
      <c r="G57" s="339" t="s">
        <v>486</v>
      </c>
      <c r="H57" s="340" t="s">
        <v>487</v>
      </c>
    </row>
    <row r="58" ht="14.25" customHeight="1" spans="1:8">
      <c r="A58" s="294" t="s">
        <v>576</v>
      </c>
      <c r="B58" s="301" t="s">
        <v>577</v>
      </c>
      <c r="C58" s="341" t="s">
        <v>515</v>
      </c>
      <c r="D58" s="342"/>
      <c r="E58" s="343"/>
      <c r="F58" s="344"/>
      <c r="G58" s="332" t="s">
        <v>486</v>
      </c>
      <c r="H58" s="333" t="s">
        <v>487</v>
      </c>
    </row>
    <row r="59" s="280" customFormat="1" ht="14.25" customHeight="1" spans="1:8">
      <c r="A59" s="334" t="s">
        <v>578</v>
      </c>
      <c r="B59" s="308" t="s">
        <v>579</v>
      </c>
      <c r="C59" s="335" t="s">
        <v>490</v>
      </c>
      <c r="D59" s="336">
        <v>1</v>
      </c>
      <c r="E59" s="337">
        <v>5707.03</v>
      </c>
      <c r="F59" s="338">
        <v>5707.03</v>
      </c>
      <c r="G59" s="339" t="s">
        <v>486</v>
      </c>
      <c r="H59" s="340" t="s">
        <v>487</v>
      </c>
    </row>
    <row r="60" ht="14.25" customHeight="1" spans="1:8">
      <c r="A60" s="294" t="s">
        <v>580</v>
      </c>
      <c r="B60" s="301" t="s">
        <v>581</v>
      </c>
      <c r="C60" s="341" t="s">
        <v>582</v>
      </c>
      <c r="D60" s="342"/>
      <c r="E60" s="343"/>
      <c r="F60" s="344"/>
      <c r="G60" s="332" t="s">
        <v>486</v>
      </c>
      <c r="H60" s="333" t="s">
        <v>487</v>
      </c>
    </row>
    <row r="61" ht="14.25" customHeight="1" spans="1:8">
      <c r="A61" s="294" t="s">
        <v>583</v>
      </c>
      <c r="B61" s="301" t="s">
        <v>584</v>
      </c>
      <c r="C61" s="341" t="s">
        <v>515</v>
      </c>
      <c r="D61" s="342"/>
      <c r="E61" s="343"/>
      <c r="F61" s="344"/>
      <c r="G61" s="332" t="s">
        <v>486</v>
      </c>
      <c r="H61" s="333" t="s">
        <v>487</v>
      </c>
    </row>
    <row r="62" s="280" customFormat="1" ht="14.25" customHeight="1" spans="1:8">
      <c r="A62" s="334" t="s">
        <v>585</v>
      </c>
      <c r="B62" s="308" t="s">
        <v>586</v>
      </c>
      <c r="C62" s="335" t="s">
        <v>567</v>
      </c>
      <c r="D62" s="336">
        <v>10</v>
      </c>
      <c r="E62" s="337">
        <v>4428.62</v>
      </c>
      <c r="F62" s="338">
        <v>4428.62</v>
      </c>
      <c r="G62" s="339" t="s">
        <v>486</v>
      </c>
      <c r="H62" s="340" t="s">
        <v>487</v>
      </c>
    </row>
    <row r="63" s="280" customFormat="1" ht="14.25" customHeight="1" spans="1:8">
      <c r="A63" s="334" t="s">
        <v>587</v>
      </c>
      <c r="B63" s="308" t="s">
        <v>588</v>
      </c>
      <c r="C63" s="335" t="s">
        <v>567</v>
      </c>
      <c r="D63" s="336">
        <v>2</v>
      </c>
      <c r="E63" s="337">
        <v>3215.49</v>
      </c>
      <c r="F63" s="338">
        <v>3215.49</v>
      </c>
      <c r="G63" s="339" t="s">
        <v>486</v>
      </c>
      <c r="H63" s="340" t="s">
        <v>487</v>
      </c>
    </row>
    <row r="64" s="280" customFormat="1" ht="14.25" customHeight="1" spans="1:8">
      <c r="A64" s="334" t="s">
        <v>589</v>
      </c>
      <c r="B64" s="308" t="s">
        <v>590</v>
      </c>
      <c r="C64" s="335" t="s">
        <v>490</v>
      </c>
      <c r="D64" s="336">
        <v>3</v>
      </c>
      <c r="E64" s="337">
        <v>3704.27</v>
      </c>
      <c r="F64" s="338">
        <v>3704.27</v>
      </c>
      <c r="G64" s="339" t="s">
        <v>486</v>
      </c>
      <c r="H64" s="340" t="s">
        <v>487</v>
      </c>
    </row>
    <row r="65" ht="14.25" customHeight="1" spans="1:8">
      <c r="A65" s="294" t="s">
        <v>591</v>
      </c>
      <c r="B65" s="301" t="s">
        <v>592</v>
      </c>
      <c r="C65" s="341" t="s">
        <v>490</v>
      </c>
      <c r="D65" s="342"/>
      <c r="E65" s="343"/>
      <c r="F65" s="344"/>
      <c r="G65" s="332" t="s">
        <v>486</v>
      </c>
      <c r="H65" s="333" t="s">
        <v>487</v>
      </c>
    </row>
    <row r="66" s="280" customFormat="1" ht="14.25" customHeight="1" spans="1:8">
      <c r="A66" s="334" t="s">
        <v>593</v>
      </c>
      <c r="B66" s="308" t="s">
        <v>594</v>
      </c>
      <c r="C66" s="335" t="s">
        <v>490</v>
      </c>
      <c r="D66" s="336">
        <v>2</v>
      </c>
      <c r="E66" s="337">
        <v>3864.69</v>
      </c>
      <c r="F66" s="338">
        <v>3864.69</v>
      </c>
      <c r="G66" s="339" t="s">
        <v>486</v>
      </c>
      <c r="H66" s="340" t="s">
        <v>487</v>
      </c>
    </row>
    <row r="67" ht="14.25" customHeight="1" spans="1:10">
      <c r="A67" s="294" t="s">
        <v>595</v>
      </c>
      <c r="B67" s="294" t="s">
        <v>596</v>
      </c>
      <c r="C67" s="349"/>
      <c r="D67" s="350"/>
      <c r="E67" s="351"/>
      <c r="F67" s="351"/>
      <c r="G67" s="352"/>
      <c r="H67" s="353"/>
      <c r="J67" s="348"/>
    </row>
    <row r="68" ht="14.25" customHeight="1" spans="1:8">
      <c r="A68" s="354" t="s">
        <v>597</v>
      </c>
      <c r="B68" s="354"/>
      <c r="C68" s="354"/>
      <c r="D68" s="354"/>
      <c r="E68" s="354"/>
      <c r="F68" s="354"/>
      <c r="G68" s="354"/>
      <c r="H68" s="354"/>
    </row>
    <row r="69" s="280" customFormat="1" ht="14.25" customHeight="1" spans="1:8">
      <c r="A69" s="355" t="s">
        <v>598</v>
      </c>
      <c r="B69" s="356" t="s">
        <v>599</v>
      </c>
      <c r="C69" s="335" t="s">
        <v>490</v>
      </c>
      <c r="D69" s="336">
        <v>6</v>
      </c>
      <c r="E69" s="337">
        <v>1867.21</v>
      </c>
      <c r="F69" s="338">
        <v>1867.21</v>
      </c>
      <c r="G69" s="339" t="s">
        <v>486</v>
      </c>
      <c r="H69" s="340" t="s">
        <v>487</v>
      </c>
    </row>
    <row r="70" s="280" customFormat="1" ht="14.25" customHeight="1" spans="1:8">
      <c r="A70" s="355" t="s">
        <v>600</v>
      </c>
      <c r="B70" s="356" t="s">
        <v>601</v>
      </c>
      <c r="C70" s="335" t="s">
        <v>490</v>
      </c>
      <c r="D70" s="336">
        <v>1</v>
      </c>
      <c r="E70" s="337">
        <v>2113.05</v>
      </c>
      <c r="F70" s="338">
        <v>2113.05</v>
      </c>
      <c r="G70" s="339" t="s">
        <v>486</v>
      </c>
      <c r="H70" s="340" t="s">
        <v>487</v>
      </c>
    </row>
    <row r="71" ht="23.1" customHeight="1" spans="1:8">
      <c r="A71" s="357" t="s">
        <v>602</v>
      </c>
      <c r="B71" s="358" t="s">
        <v>603</v>
      </c>
      <c r="C71" s="341" t="s">
        <v>485</v>
      </c>
      <c r="D71" s="342"/>
      <c r="E71" s="343"/>
      <c r="F71" s="344"/>
      <c r="G71" s="332" t="s">
        <v>486</v>
      </c>
      <c r="H71" s="333" t="s">
        <v>487</v>
      </c>
    </row>
    <row r="72" ht="14.25" customHeight="1" spans="1:8">
      <c r="A72" s="357" t="s">
        <v>604</v>
      </c>
      <c r="B72" s="358" t="s">
        <v>605</v>
      </c>
      <c r="C72" s="341" t="s">
        <v>485</v>
      </c>
      <c r="D72" s="342"/>
      <c r="E72" s="343"/>
      <c r="F72" s="344"/>
      <c r="G72" s="332" t="s">
        <v>486</v>
      </c>
      <c r="H72" s="333" t="s">
        <v>487</v>
      </c>
    </row>
    <row r="73" ht="14.25" customHeight="1" spans="1:8">
      <c r="A73" s="357" t="s">
        <v>606</v>
      </c>
      <c r="B73" s="358" t="s">
        <v>607</v>
      </c>
      <c r="C73" s="341" t="s">
        <v>485</v>
      </c>
      <c r="D73" s="342"/>
      <c r="E73" s="343"/>
      <c r="F73" s="344"/>
      <c r="G73" s="332" t="s">
        <v>486</v>
      </c>
      <c r="H73" s="333" t="s">
        <v>487</v>
      </c>
    </row>
    <row r="74" ht="14.25" customHeight="1" spans="1:8">
      <c r="A74" s="357" t="s">
        <v>608</v>
      </c>
      <c r="B74" s="358" t="s">
        <v>609</v>
      </c>
      <c r="C74" s="341" t="s">
        <v>485</v>
      </c>
      <c r="D74" s="342"/>
      <c r="E74" s="343"/>
      <c r="F74" s="344"/>
      <c r="G74" s="332" t="s">
        <v>486</v>
      </c>
      <c r="H74" s="333" t="s">
        <v>487</v>
      </c>
    </row>
    <row r="75" s="280" customFormat="1" ht="14.25" customHeight="1" spans="1:8">
      <c r="A75" s="355" t="s">
        <v>610</v>
      </c>
      <c r="B75" s="356" t="s">
        <v>148</v>
      </c>
      <c r="C75" s="335" t="s">
        <v>490</v>
      </c>
      <c r="D75" s="336">
        <v>1</v>
      </c>
      <c r="E75" s="337">
        <v>2483</v>
      </c>
      <c r="F75" s="338">
        <v>2483</v>
      </c>
      <c r="G75" s="339" t="s">
        <v>486</v>
      </c>
      <c r="H75" s="340" t="s">
        <v>487</v>
      </c>
    </row>
    <row r="76" s="280" customFormat="1" ht="14.25" customHeight="1" spans="1:8">
      <c r="A76" s="355" t="s">
        <v>611</v>
      </c>
      <c r="B76" s="356" t="s">
        <v>612</v>
      </c>
      <c r="C76" s="335" t="s">
        <v>490</v>
      </c>
      <c r="D76" s="336">
        <v>1</v>
      </c>
      <c r="E76" s="337">
        <v>5064.46</v>
      </c>
      <c r="F76" s="338">
        <v>5064.46</v>
      </c>
      <c r="G76" s="339" t="s">
        <v>486</v>
      </c>
      <c r="H76" s="340" t="s">
        <v>487</v>
      </c>
    </row>
    <row r="77" ht="16.5" customHeight="1" spans="1:8">
      <c r="A77" s="357" t="s">
        <v>613</v>
      </c>
      <c r="B77" s="358" t="s">
        <v>614</v>
      </c>
      <c r="C77" s="341" t="s">
        <v>485</v>
      </c>
      <c r="D77" s="342"/>
      <c r="E77" s="343"/>
      <c r="F77" s="344"/>
      <c r="G77" s="332" t="s">
        <v>486</v>
      </c>
      <c r="H77" s="333" t="s">
        <v>487</v>
      </c>
    </row>
    <row r="78" s="280" customFormat="1" ht="14.25" customHeight="1" spans="1:8">
      <c r="A78" s="355" t="s">
        <v>615</v>
      </c>
      <c r="B78" s="359" t="s">
        <v>616</v>
      </c>
      <c r="C78" s="335" t="s">
        <v>490</v>
      </c>
      <c r="D78" s="336">
        <v>1</v>
      </c>
      <c r="E78" s="337">
        <v>1589.49</v>
      </c>
      <c r="F78" s="338">
        <v>1589.49</v>
      </c>
      <c r="G78" s="339" t="s">
        <v>486</v>
      </c>
      <c r="H78" s="340" t="s">
        <v>487</v>
      </c>
    </row>
    <row r="79" s="280" customFormat="1" ht="14.25" customHeight="1" spans="1:8">
      <c r="A79" s="355" t="s">
        <v>617</v>
      </c>
      <c r="B79" s="359" t="s">
        <v>618</v>
      </c>
      <c r="C79" s="335" t="s">
        <v>490</v>
      </c>
      <c r="D79" s="336">
        <v>8</v>
      </c>
      <c r="E79" s="337">
        <v>1882.41</v>
      </c>
      <c r="F79" s="338">
        <v>1882.41</v>
      </c>
      <c r="G79" s="339" t="s">
        <v>486</v>
      </c>
      <c r="H79" s="340" t="s">
        <v>487</v>
      </c>
    </row>
    <row r="80" s="280" customFormat="1" ht="17.1" customHeight="1" spans="1:8">
      <c r="A80" s="355" t="s">
        <v>619</v>
      </c>
      <c r="B80" s="359" t="s">
        <v>620</v>
      </c>
      <c r="C80" s="337" t="s">
        <v>490</v>
      </c>
      <c r="D80" s="336">
        <v>1</v>
      </c>
      <c r="E80" s="337">
        <v>2530.97</v>
      </c>
      <c r="F80" s="338">
        <v>2530.97</v>
      </c>
      <c r="G80" s="339" t="s">
        <v>486</v>
      </c>
      <c r="H80" s="340" t="s">
        <v>487</v>
      </c>
    </row>
    <row r="81" s="280" customFormat="1" ht="16.5" customHeight="1" spans="1:8">
      <c r="A81" s="355" t="s">
        <v>621</v>
      </c>
      <c r="B81" s="359" t="s">
        <v>622</v>
      </c>
      <c r="C81" s="335" t="s">
        <v>490</v>
      </c>
      <c r="D81" s="336">
        <v>8</v>
      </c>
      <c r="E81" s="337">
        <v>1589.49</v>
      </c>
      <c r="F81" s="338">
        <v>1589.49</v>
      </c>
      <c r="G81" s="339" t="s">
        <v>486</v>
      </c>
      <c r="H81" s="340" t="s">
        <v>487</v>
      </c>
    </row>
    <row r="82" s="280" customFormat="1" ht="16.5" customHeight="1" spans="1:8">
      <c r="A82" s="355" t="s">
        <v>623</v>
      </c>
      <c r="B82" s="359" t="s">
        <v>624</v>
      </c>
      <c r="C82" s="337" t="s">
        <v>490</v>
      </c>
      <c r="D82" s="336">
        <v>1</v>
      </c>
      <c r="E82" s="337">
        <v>1584.31</v>
      </c>
      <c r="F82" s="338">
        <v>1584.31</v>
      </c>
      <c r="G82" s="339" t="s">
        <v>486</v>
      </c>
      <c r="H82" s="340" t="s">
        <v>487</v>
      </c>
    </row>
    <row r="83" s="280" customFormat="1" ht="18.75" customHeight="1" spans="1:8">
      <c r="A83" s="355" t="s">
        <v>625</v>
      </c>
      <c r="B83" s="359" t="s">
        <v>626</v>
      </c>
      <c r="C83" s="335" t="s">
        <v>490</v>
      </c>
      <c r="D83" s="336">
        <v>5</v>
      </c>
      <c r="E83" s="337">
        <v>1825.85</v>
      </c>
      <c r="F83" s="337">
        <v>1825.85</v>
      </c>
      <c r="G83" s="339" t="s">
        <v>486</v>
      </c>
      <c r="H83" s="340" t="s">
        <v>487</v>
      </c>
    </row>
    <row r="84" s="280" customFormat="1" ht="14.25" customHeight="1" spans="1:8">
      <c r="A84" s="355" t="s">
        <v>627</v>
      </c>
      <c r="B84" s="359" t="s">
        <v>628</v>
      </c>
      <c r="C84" s="337" t="s">
        <v>490</v>
      </c>
      <c r="D84" s="336">
        <v>9</v>
      </c>
      <c r="E84" s="337">
        <v>1595.81</v>
      </c>
      <c r="F84" s="337">
        <v>1595.81</v>
      </c>
      <c r="G84" s="339" t="s">
        <v>486</v>
      </c>
      <c r="H84" s="340" t="s">
        <v>487</v>
      </c>
    </row>
    <row r="85" ht="14.25" customHeight="1" spans="1:8">
      <c r="A85" s="357" t="s">
        <v>629</v>
      </c>
      <c r="B85" s="360" t="s">
        <v>630</v>
      </c>
      <c r="C85" s="341"/>
      <c r="D85" s="342"/>
      <c r="E85" s="343"/>
      <c r="F85" s="344"/>
      <c r="G85" s="332" t="s">
        <v>486</v>
      </c>
      <c r="H85" s="333" t="s">
        <v>487</v>
      </c>
    </row>
    <row r="86" ht="17.25" customHeight="1" spans="1:8">
      <c r="A86" s="357" t="s">
        <v>631</v>
      </c>
      <c r="B86" s="360" t="s">
        <v>632</v>
      </c>
      <c r="C86" s="331"/>
      <c r="D86" s="331"/>
      <c r="E86" s="331"/>
      <c r="F86" s="332"/>
      <c r="G86" s="332" t="s">
        <v>486</v>
      </c>
      <c r="H86" s="333" t="s">
        <v>487</v>
      </c>
    </row>
    <row r="87" ht="14.25" customHeight="1" spans="1:8">
      <c r="A87" s="357" t="s">
        <v>633</v>
      </c>
      <c r="B87" s="360" t="s">
        <v>634</v>
      </c>
      <c r="C87" s="331"/>
      <c r="D87" s="331"/>
      <c r="E87" s="331"/>
      <c r="F87" s="332"/>
      <c r="G87" s="332" t="s">
        <v>486</v>
      </c>
      <c r="H87" s="333" t="s">
        <v>487</v>
      </c>
    </row>
    <row r="88" s="281" customFormat="1" ht="15.75" customHeight="1" spans="1:8">
      <c r="A88" s="357" t="s">
        <v>635</v>
      </c>
      <c r="B88" s="360" t="s">
        <v>636</v>
      </c>
      <c r="C88" s="331"/>
      <c r="D88" s="331"/>
      <c r="E88" s="331"/>
      <c r="F88" s="332"/>
      <c r="G88" s="332" t="s">
        <v>486</v>
      </c>
      <c r="H88" s="333" t="s">
        <v>487</v>
      </c>
    </row>
    <row r="89" s="280" customFormat="1" ht="14.25" customHeight="1" spans="1:8">
      <c r="A89" s="355" t="s">
        <v>637</v>
      </c>
      <c r="B89" s="359" t="s">
        <v>638</v>
      </c>
      <c r="C89" s="335" t="s">
        <v>490</v>
      </c>
      <c r="D89" s="336">
        <v>9</v>
      </c>
      <c r="E89" s="337">
        <v>1821.6</v>
      </c>
      <c r="F89" s="337">
        <v>1821.6</v>
      </c>
      <c r="G89" s="339" t="s">
        <v>486</v>
      </c>
      <c r="H89" s="340" t="s">
        <v>487</v>
      </c>
    </row>
    <row r="90" s="280" customFormat="1" ht="14.25" customHeight="1" spans="1:8">
      <c r="A90" s="355" t="s">
        <v>639</v>
      </c>
      <c r="B90" s="359" t="s">
        <v>640</v>
      </c>
      <c r="C90" s="335" t="s">
        <v>490</v>
      </c>
      <c r="D90" s="336">
        <v>1</v>
      </c>
      <c r="E90" s="337">
        <v>4345.52</v>
      </c>
      <c r="F90" s="338">
        <v>4345.52</v>
      </c>
      <c r="G90" s="339" t="s">
        <v>486</v>
      </c>
      <c r="H90" s="340" t="s">
        <v>487</v>
      </c>
    </row>
    <row r="91" s="281" customFormat="1" ht="18" customHeight="1" spans="1:8">
      <c r="A91" s="357" t="s">
        <v>641</v>
      </c>
      <c r="B91" s="360" t="s">
        <v>642</v>
      </c>
      <c r="C91" s="331"/>
      <c r="D91" s="331"/>
      <c r="E91" s="331"/>
      <c r="F91" s="332"/>
      <c r="G91" s="332" t="s">
        <v>486</v>
      </c>
      <c r="H91" s="333" t="s">
        <v>487</v>
      </c>
    </row>
    <row r="92" ht="17.25" customHeight="1" spans="1:8">
      <c r="A92" s="357" t="s">
        <v>643</v>
      </c>
      <c r="B92" s="360" t="s">
        <v>644</v>
      </c>
      <c r="C92" s="341" t="s">
        <v>485</v>
      </c>
      <c r="D92" s="342"/>
      <c r="E92" s="343"/>
      <c r="F92" s="344"/>
      <c r="G92" s="332" t="s">
        <v>486</v>
      </c>
      <c r="H92" s="333" t="s">
        <v>487</v>
      </c>
    </row>
    <row r="93" s="281" customFormat="1" ht="14.25" customHeight="1" spans="1:8">
      <c r="A93" s="357" t="s">
        <v>645</v>
      </c>
      <c r="B93" s="360" t="s">
        <v>646</v>
      </c>
      <c r="C93" s="341"/>
      <c r="D93" s="342"/>
      <c r="E93" s="343"/>
      <c r="F93" s="344"/>
      <c r="G93" s="332" t="s">
        <v>486</v>
      </c>
      <c r="H93" s="333" t="s">
        <v>487</v>
      </c>
    </row>
    <row r="94" s="280" customFormat="1" ht="14.25" customHeight="1" spans="1:8">
      <c r="A94" s="355" t="s">
        <v>647</v>
      </c>
      <c r="B94" s="361" t="s">
        <v>648</v>
      </c>
      <c r="C94" s="335" t="s">
        <v>490</v>
      </c>
      <c r="D94" s="336">
        <v>2</v>
      </c>
      <c r="E94" s="337">
        <v>2112.28</v>
      </c>
      <c r="F94" s="337">
        <v>2112.28</v>
      </c>
      <c r="G94" s="339" t="s">
        <v>486</v>
      </c>
      <c r="H94" s="340" t="s">
        <v>487</v>
      </c>
    </row>
    <row r="95" s="280" customFormat="1" ht="16.5" customHeight="1" spans="1:8">
      <c r="A95" s="355" t="s">
        <v>649</v>
      </c>
      <c r="B95" s="359" t="s">
        <v>650</v>
      </c>
      <c r="C95" s="335" t="s">
        <v>490</v>
      </c>
      <c r="D95" s="336">
        <v>1</v>
      </c>
      <c r="E95" s="337">
        <v>2469.01</v>
      </c>
      <c r="F95" s="337">
        <v>2469.01</v>
      </c>
      <c r="G95" s="339" t="s">
        <v>486</v>
      </c>
      <c r="H95" s="340" t="s">
        <v>487</v>
      </c>
    </row>
    <row r="96" s="280" customFormat="1" ht="18.75" customHeight="1" spans="1:8">
      <c r="A96" s="355" t="s">
        <v>651</v>
      </c>
      <c r="B96" s="359" t="s">
        <v>652</v>
      </c>
      <c r="C96" s="335" t="s">
        <v>490</v>
      </c>
      <c r="D96" s="336">
        <v>1</v>
      </c>
      <c r="E96" s="337">
        <v>4596.9</v>
      </c>
      <c r="F96" s="337">
        <v>4596.9</v>
      </c>
      <c r="G96" s="339" t="s">
        <v>486</v>
      </c>
      <c r="H96" s="340" t="s">
        <v>487</v>
      </c>
    </row>
    <row r="97" s="280" customFormat="1" ht="14.25" customHeight="1" spans="1:8">
      <c r="A97" s="355" t="s">
        <v>653</v>
      </c>
      <c r="B97" s="359" t="s">
        <v>654</v>
      </c>
      <c r="C97" s="335" t="s">
        <v>490</v>
      </c>
      <c r="D97" s="336">
        <v>6</v>
      </c>
      <c r="E97" s="337">
        <v>1821.6</v>
      </c>
      <c r="F97" s="337">
        <v>1821.6</v>
      </c>
      <c r="G97" s="339" t="s">
        <v>486</v>
      </c>
      <c r="H97" s="340" t="s">
        <v>487</v>
      </c>
    </row>
    <row r="98" s="280" customFormat="1" ht="14.25" customHeight="1" spans="1:8">
      <c r="A98" s="355" t="s">
        <v>655</v>
      </c>
      <c r="B98" s="359" t="s">
        <v>656</v>
      </c>
      <c r="C98" s="335" t="s">
        <v>490</v>
      </c>
      <c r="D98" s="336">
        <v>4</v>
      </c>
      <c r="E98" s="337">
        <v>1883.68</v>
      </c>
      <c r="F98" s="337">
        <v>1883.68</v>
      </c>
      <c r="G98" s="339" t="s">
        <v>486</v>
      </c>
      <c r="H98" s="340" t="s">
        <v>487</v>
      </c>
    </row>
    <row r="99" s="282" customFormat="1" ht="14.25" customHeight="1" spans="1:8">
      <c r="A99" s="355" t="s">
        <v>657</v>
      </c>
      <c r="B99" s="359" t="s">
        <v>658</v>
      </c>
      <c r="C99" s="335" t="s">
        <v>490</v>
      </c>
      <c r="D99" s="336">
        <v>1</v>
      </c>
      <c r="E99" s="337">
        <v>1577.29</v>
      </c>
      <c r="F99" s="337">
        <v>1577.29</v>
      </c>
      <c r="G99" s="339" t="s">
        <v>486</v>
      </c>
      <c r="H99" s="340" t="s">
        <v>487</v>
      </c>
    </row>
    <row r="100" ht="14.25" customHeight="1" spans="1:8">
      <c r="A100" s="357" t="s">
        <v>659</v>
      </c>
      <c r="B100" s="360" t="s">
        <v>660</v>
      </c>
      <c r="C100" s="341"/>
      <c r="D100" s="342"/>
      <c r="E100" s="343"/>
      <c r="F100" s="344"/>
      <c r="G100" s="332" t="s">
        <v>486</v>
      </c>
      <c r="H100" s="333" t="s">
        <v>487</v>
      </c>
    </row>
    <row r="101" s="280" customFormat="1" ht="16.5" customHeight="1" spans="1:8">
      <c r="A101" s="355" t="s">
        <v>661</v>
      </c>
      <c r="B101" s="359" t="s">
        <v>662</v>
      </c>
      <c r="C101" s="337" t="s">
        <v>490</v>
      </c>
      <c r="D101" s="336">
        <v>7</v>
      </c>
      <c r="E101" s="337">
        <v>1882.18</v>
      </c>
      <c r="F101" s="337">
        <v>1882.18</v>
      </c>
      <c r="G101" s="339" t="s">
        <v>486</v>
      </c>
      <c r="H101" s="340" t="s">
        <v>487</v>
      </c>
    </row>
    <row r="102" ht="15.75" customHeight="1" spans="1:8">
      <c r="A102" s="357" t="s">
        <v>663</v>
      </c>
      <c r="B102" s="360" t="s">
        <v>664</v>
      </c>
      <c r="C102" s="341" t="s">
        <v>485</v>
      </c>
      <c r="D102" s="342"/>
      <c r="E102" s="343"/>
      <c r="F102" s="344"/>
      <c r="G102" s="332" t="s">
        <v>486</v>
      </c>
      <c r="H102" s="333" t="s">
        <v>487</v>
      </c>
    </row>
    <row r="103" s="281" customFormat="1" ht="14.25" customHeight="1" spans="1:8">
      <c r="A103" s="357" t="s">
        <v>665</v>
      </c>
      <c r="B103" s="360" t="s">
        <v>666</v>
      </c>
      <c r="C103" s="341" t="s">
        <v>515</v>
      </c>
      <c r="D103" s="342"/>
      <c r="E103" s="343"/>
      <c r="F103" s="344"/>
      <c r="G103" s="332" t="s">
        <v>486</v>
      </c>
      <c r="H103" s="333" t="s">
        <v>487</v>
      </c>
    </row>
    <row r="104" ht="14.25" customHeight="1" spans="1:8">
      <c r="A104" s="357" t="s">
        <v>667</v>
      </c>
      <c r="B104" s="360" t="s">
        <v>668</v>
      </c>
      <c r="C104" s="341"/>
      <c r="D104" s="342"/>
      <c r="E104" s="343"/>
      <c r="F104" s="344"/>
      <c r="G104" s="332" t="s">
        <v>486</v>
      </c>
      <c r="H104" s="333" t="s">
        <v>487</v>
      </c>
    </row>
    <row r="105" ht="14.25" customHeight="1" spans="1:8">
      <c r="A105" s="357" t="s">
        <v>669</v>
      </c>
      <c r="B105" s="360" t="s">
        <v>670</v>
      </c>
      <c r="C105" s="341" t="s">
        <v>485</v>
      </c>
      <c r="D105" s="342"/>
      <c r="E105" s="343"/>
      <c r="F105" s="344"/>
      <c r="G105" s="332" t="s">
        <v>486</v>
      </c>
      <c r="H105" s="333" t="s">
        <v>487</v>
      </c>
    </row>
    <row r="106" s="280" customFormat="1" ht="14.25" customHeight="1" spans="1:8">
      <c r="A106" s="355" t="s">
        <v>671</v>
      </c>
      <c r="B106" s="359" t="s">
        <v>672</v>
      </c>
      <c r="C106" s="335" t="s">
        <v>515</v>
      </c>
      <c r="D106" s="336">
        <v>75</v>
      </c>
      <c r="E106" s="337">
        <v>3024.05</v>
      </c>
      <c r="F106" s="338">
        <v>3024.05</v>
      </c>
      <c r="G106" s="339" t="s">
        <v>486</v>
      </c>
      <c r="H106" s="340" t="s">
        <v>487</v>
      </c>
    </row>
    <row r="107" s="282" customFormat="1" ht="14.25" customHeight="1" spans="1:8">
      <c r="A107" s="355" t="s">
        <v>673</v>
      </c>
      <c r="B107" s="359" t="s">
        <v>674</v>
      </c>
      <c r="C107" s="335" t="s">
        <v>515</v>
      </c>
      <c r="D107" s="336">
        <v>25</v>
      </c>
      <c r="E107" s="337">
        <v>3432.12</v>
      </c>
      <c r="F107" s="338">
        <v>3432.12</v>
      </c>
      <c r="G107" s="339" t="s">
        <v>486</v>
      </c>
      <c r="H107" s="340" t="s">
        <v>487</v>
      </c>
    </row>
    <row r="108" s="282" customFormat="1" ht="14.25" customHeight="1" spans="1:8">
      <c r="A108" s="355" t="s">
        <v>675</v>
      </c>
      <c r="B108" s="359" t="s">
        <v>676</v>
      </c>
      <c r="C108" s="335" t="s">
        <v>677</v>
      </c>
      <c r="D108" s="336">
        <v>7</v>
      </c>
      <c r="E108" s="337">
        <v>3457.87</v>
      </c>
      <c r="F108" s="338">
        <v>3457.87</v>
      </c>
      <c r="G108" s="339" t="s">
        <v>486</v>
      </c>
      <c r="H108" s="340" t="s">
        <v>487</v>
      </c>
    </row>
    <row r="109" s="280" customFormat="1" spans="1:8">
      <c r="A109" s="355" t="s">
        <v>678</v>
      </c>
      <c r="B109" s="359" t="s">
        <v>679</v>
      </c>
      <c r="C109" s="335" t="s">
        <v>490</v>
      </c>
      <c r="D109" s="336">
        <v>2</v>
      </c>
      <c r="E109" s="337">
        <v>2465.3</v>
      </c>
      <c r="F109" s="337">
        <v>2465.3</v>
      </c>
      <c r="G109" s="339" t="s">
        <v>486</v>
      </c>
      <c r="H109" s="340" t="s">
        <v>487</v>
      </c>
    </row>
    <row r="110" s="282" customFormat="1" ht="13.5" customHeight="1" spans="1:8">
      <c r="A110" s="355" t="s">
        <v>680</v>
      </c>
      <c r="B110" s="362" t="s">
        <v>681</v>
      </c>
      <c r="C110" s="335" t="s">
        <v>490</v>
      </c>
      <c r="D110" s="336">
        <v>5</v>
      </c>
      <c r="E110" s="337">
        <v>2167.24</v>
      </c>
      <c r="F110" s="337">
        <v>2167.24</v>
      </c>
      <c r="G110" s="339" t="s">
        <v>486</v>
      </c>
      <c r="H110" s="340" t="s">
        <v>487</v>
      </c>
    </row>
    <row r="111" s="280" customFormat="1" ht="14.25" customHeight="1" spans="1:10">
      <c r="A111" s="355" t="s">
        <v>682</v>
      </c>
      <c r="B111" s="363" t="s">
        <v>683</v>
      </c>
      <c r="C111" s="335" t="s">
        <v>490</v>
      </c>
      <c r="D111" s="336">
        <v>5</v>
      </c>
      <c r="E111" s="337">
        <v>2138.97</v>
      </c>
      <c r="F111" s="338">
        <v>2138.97</v>
      </c>
      <c r="G111" s="339" t="s">
        <v>486</v>
      </c>
      <c r="H111" s="340" t="s">
        <v>487</v>
      </c>
      <c r="J111" s="381"/>
    </row>
    <row r="112" ht="14.25" customHeight="1" spans="1:10">
      <c r="A112" s="357" t="s">
        <v>684</v>
      </c>
      <c r="B112" s="364" t="s">
        <v>685</v>
      </c>
      <c r="C112" s="341" t="s">
        <v>485</v>
      </c>
      <c r="D112" s="342"/>
      <c r="E112" s="343"/>
      <c r="F112" s="344"/>
      <c r="G112" s="332" t="s">
        <v>486</v>
      </c>
      <c r="H112" s="333" t="s">
        <v>487</v>
      </c>
      <c r="J112" s="348"/>
    </row>
    <row r="113" ht="14.25" customHeight="1" spans="1:10">
      <c r="A113" s="357" t="s">
        <v>686</v>
      </c>
      <c r="B113" s="364" t="s">
        <v>687</v>
      </c>
      <c r="C113" s="341" t="s">
        <v>485</v>
      </c>
      <c r="D113" s="342"/>
      <c r="E113" s="343"/>
      <c r="F113" s="344"/>
      <c r="G113" s="332" t="s">
        <v>486</v>
      </c>
      <c r="H113" s="333" t="s">
        <v>487</v>
      </c>
      <c r="J113" s="348"/>
    </row>
    <row r="114" ht="14.25" customHeight="1" spans="1:10">
      <c r="A114" s="357" t="s">
        <v>688</v>
      </c>
      <c r="B114" s="364" t="s">
        <v>689</v>
      </c>
      <c r="C114" s="341" t="s">
        <v>677</v>
      </c>
      <c r="D114" s="342"/>
      <c r="E114" s="343"/>
      <c r="F114" s="344"/>
      <c r="G114" s="332" t="s">
        <v>486</v>
      </c>
      <c r="H114" s="333" t="s">
        <v>487</v>
      </c>
      <c r="J114" s="348"/>
    </row>
    <row r="115" ht="14.25" customHeight="1" spans="1:10">
      <c r="A115" s="357" t="s">
        <v>690</v>
      </c>
      <c r="B115" s="364" t="s">
        <v>691</v>
      </c>
      <c r="C115" s="341" t="s">
        <v>582</v>
      </c>
      <c r="D115" s="342"/>
      <c r="E115" s="343"/>
      <c r="F115" s="344"/>
      <c r="G115" s="332" t="s">
        <v>486</v>
      </c>
      <c r="H115" s="333" t="s">
        <v>487</v>
      </c>
      <c r="J115" s="348"/>
    </row>
    <row r="116" s="280" customFormat="1" ht="14.25" customHeight="1" spans="1:10">
      <c r="A116" s="355" t="s">
        <v>692</v>
      </c>
      <c r="B116" s="363" t="s">
        <v>693</v>
      </c>
      <c r="C116" s="335" t="s">
        <v>490</v>
      </c>
      <c r="D116" s="336">
        <v>1</v>
      </c>
      <c r="E116" s="337">
        <v>2352.78</v>
      </c>
      <c r="F116" s="337">
        <v>2352.78</v>
      </c>
      <c r="G116" s="339" t="s">
        <v>486</v>
      </c>
      <c r="H116" s="340" t="s">
        <v>487</v>
      </c>
      <c r="J116" s="381"/>
    </row>
    <row r="117" ht="14.25" customHeight="1" spans="1:10">
      <c r="A117" s="357" t="s">
        <v>694</v>
      </c>
      <c r="B117" s="364" t="s">
        <v>695</v>
      </c>
      <c r="C117" s="365"/>
      <c r="D117" s="366"/>
      <c r="E117" s="344"/>
      <c r="F117" s="344"/>
      <c r="G117" s="332" t="s">
        <v>486</v>
      </c>
      <c r="H117" s="333" t="s">
        <v>487</v>
      </c>
      <c r="J117" s="348"/>
    </row>
    <row r="118" ht="19.5" customHeight="1" spans="1:8">
      <c r="A118" s="357" t="s">
        <v>696</v>
      </c>
      <c r="B118" s="358" t="s">
        <v>697</v>
      </c>
      <c r="C118" s="332"/>
      <c r="D118" s="332"/>
      <c r="E118" s="332"/>
      <c r="F118" s="332"/>
      <c r="G118" s="332" t="s">
        <v>486</v>
      </c>
      <c r="H118" s="333" t="s">
        <v>487</v>
      </c>
    </row>
    <row r="119" ht="19.5" customHeight="1" spans="1:8">
      <c r="A119" s="367" t="s">
        <v>698</v>
      </c>
      <c r="B119" s="368" t="s">
        <v>699</v>
      </c>
      <c r="C119" s="328"/>
      <c r="D119" s="328"/>
      <c r="E119" s="328"/>
      <c r="F119" s="328"/>
      <c r="G119" s="328"/>
      <c r="H119" s="329"/>
    </row>
    <row r="120" ht="15" customHeight="1" spans="1:8">
      <c r="A120" s="369" t="s">
        <v>700</v>
      </c>
      <c r="B120" s="369"/>
      <c r="C120" s="369"/>
      <c r="D120" s="370">
        <f>SUM(D13:D47,D50:D66,D69:D119)</f>
        <v>254</v>
      </c>
      <c r="E120" s="371">
        <f>+D120-D100-D111</f>
        <v>249</v>
      </c>
      <c r="F120" s="372"/>
      <c r="G120" s="372"/>
      <c r="H120" s="372"/>
    </row>
    <row r="121" ht="7.5" customHeight="1" spans="1:8">
      <c r="A121" s="372"/>
      <c r="B121" s="373"/>
      <c r="C121" s="374"/>
      <c r="D121" s="374"/>
      <c r="E121" s="374"/>
      <c r="F121" s="375"/>
      <c r="G121" s="375"/>
      <c r="H121" s="372"/>
    </row>
    <row r="122" ht="14.25" customHeight="1" spans="1:8">
      <c r="A122" s="354" t="s">
        <v>701</v>
      </c>
      <c r="B122" s="354"/>
      <c r="C122" s="354"/>
      <c r="D122" s="354"/>
      <c r="E122" s="354"/>
      <c r="F122" s="354"/>
      <c r="G122" s="354"/>
      <c r="H122" s="354"/>
    </row>
    <row r="123" ht="14.25" customHeight="1" spans="1:8">
      <c r="A123" s="376" t="s">
        <v>702</v>
      </c>
      <c r="B123" s="377" t="s">
        <v>703</v>
      </c>
      <c r="C123" s="349" t="s">
        <v>490</v>
      </c>
      <c r="D123" s="350"/>
      <c r="E123" s="330"/>
      <c r="F123" s="330"/>
      <c r="G123" s="330" t="s">
        <v>704</v>
      </c>
      <c r="H123" s="329" t="s">
        <v>487</v>
      </c>
    </row>
    <row r="124" ht="14.25" customHeight="1" spans="1:8">
      <c r="A124" s="376" t="s">
        <v>705</v>
      </c>
      <c r="B124" s="377" t="s">
        <v>622</v>
      </c>
      <c r="C124" s="349"/>
      <c r="D124" s="330"/>
      <c r="E124" s="330"/>
      <c r="F124" s="330"/>
      <c r="G124" s="330"/>
      <c r="H124" s="330"/>
    </row>
    <row r="125" ht="14.25" customHeight="1" spans="1:8">
      <c r="A125" s="376" t="s">
        <v>706</v>
      </c>
      <c r="B125" s="378" t="s">
        <v>707</v>
      </c>
      <c r="C125" s="349"/>
      <c r="D125" s="330"/>
      <c r="E125" s="330"/>
      <c r="F125" s="330"/>
      <c r="G125" s="330"/>
      <c r="H125" s="379"/>
    </row>
    <row r="126" ht="14.25" customHeight="1" spans="1:8">
      <c r="A126" s="376" t="s">
        <v>708</v>
      </c>
      <c r="B126" s="378" t="s">
        <v>709</v>
      </c>
      <c r="C126" s="349"/>
      <c r="D126" s="350"/>
      <c r="E126" s="380"/>
      <c r="F126" s="380"/>
      <c r="G126" s="352"/>
      <c r="H126" s="353"/>
    </row>
    <row r="127" ht="14.25" customHeight="1" spans="1:8">
      <c r="A127" s="376" t="s">
        <v>710</v>
      </c>
      <c r="B127" s="378" t="s">
        <v>711</v>
      </c>
      <c r="C127" s="349" t="s">
        <v>490</v>
      </c>
      <c r="D127" s="350"/>
      <c r="E127" s="380"/>
      <c r="F127" s="380"/>
      <c r="G127" s="330" t="s">
        <v>704</v>
      </c>
      <c r="H127" s="329" t="s">
        <v>487</v>
      </c>
    </row>
    <row r="128" ht="14.25" customHeight="1" spans="1:8">
      <c r="A128" s="376" t="s">
        <v>712</v>
      </c>
      <c r="B128" s="378" t="s">
        <v>713</v>
      </c>
      <c r="C128" s="349" t="s">
        <v>490</v>
      </c>
      <c r="D128" s="350"/>
      <c r="E128" s="380"/>
      <c r="F128" s="380"/>
      <c r="G128" s="330" t="s">
        <v>704</v>
      </c>
      <c r="H128" s="329" t="s">
        <v>487</v>
      </c>
    </row>
    <row r="129" ht="14.25" customHeight="1" spans="1:8">
      <c r="A129" s="376" t="s">
        <v>714</v>
      </c>
      <c r="B129" s="382" t="s">
        <v>715</v>
      </c>
      <c r="C129" s="349" t="s">
        <v>490</v>
      </c>
      <c r="D129" s="350"/>
      <c r="E129" s="380"/>
      <c r="F129" s="380"/>
      <c r="G129" s="330" t="s">
        <v>704</v>
      </c>
      <c r="H129" s="329" t="s">
        <v>487</v>
      </c>
    </row>
    <row r="130" ht="14.25" customHeight="1" spans="1:8">
      <c r="A130" s="376" t="s">
        <v>716</v>
      </c>
      <c r="B130" s="383" t="s">
        <v>717</v>
      </c>
      <c r="C130" s="349" t="s">
        <v>490</v>
      </c>
      <c r="D130" s="350"/>
      <c r="E130" s="380"/>
      <c r="F130" s="380"/>
      <c r="G130" s="330" t="s">
        <v>704</v>
      </c>
      <c r="H130" s="329" t="s">
        <v>487</v>
      </c>
    </row>
    <row r="131" ht="14.25" customHeight="1" spans="1:8">
      <c r="A131" s="376" t="s">
        <v>718</v>
      </c>
      <c r="B131" s="383" t="s">
        <v>719</v>
      </c>
      <c r="C131" s="349" t="s">
        <v>490</v>
      </c>
      <c r="D131" s="350"/>
      <c r="E131" s="380"/>
      <c r="F131" s="380"/>
      <c r="G131" s="330" t="s">
        <v>704</v>
      </c>
      <c r="H131" s="329" t="s">
        <v>487</v>
      </c>
    </row>
    <row r="132" ht="14.25" customHeight="1" spans="1:8">
      <c r="A132" s="384" t="s">
        <v>718</v>
      </c>
      <c r="B132" s="383" t="s">
        <v>720</v>
      </c>
      <c r="C132" s="349" t="s">
        <v>490</v>
      </c>
      <c r="D132" s="350"/>
      <c r="E132" s="380"/>
      <c r="F132" s="380"/>
      <c r="G132" s="330" t="s">
        <v>704</v>
      </c>
      <c r="H132" s="329" t="s">
        <v>487</v>
      </c>
    </row>
    <row r="133" ht="14.25" customHeight="1" spans="1:8">
      <c r="A133" s="384" t="s">
        <v>721</v>
      </c>
      <c r="B133" s="383" t="s">
        <v>722</v>
      </c>
      <c r="C133" s="349" t="s">
        <v>490</v>
      </c>
      <c r="D133" s="350"/>
      <c r="E133" s="380"/>
      <c r="F133" s="380"/>
      <c r="G133" s="330" t="s">
        <v>704</v>
      </c>
      <c r="H133" s="329" t="s">
        <v>487</v>
      </c>
    </row>
    <row r="134" ht="14.25" customHeight="1" spans="1:10">
      <c r="A134" s="384" t="s">
        <v>723</v>
      </c>
      <c r="B134" s="383" t="s">
        <v>724</v>
      </c>
      <c r="C134" s="349" t="s">
        <v>490</v>
      </c>
      <c r="D134" s="350"/>
      <c r="E134" s="380"/>
      <c r="F134" s="380"/>
      <c r="G134" s="330" t="s">
        <v>704</v>
      </c>
      <c r="H134" s="329" t="s">
        <v>487</v>
      </c>
      <c r="J134" s="348"/>
    </row>
    <row r="135" ht="7.5" customHeight="1" spans="1:8">
      <c r="A135" s="372"/>
      <c r="B135" s="373"/>
      <c r="C135" s="374"/>
      <c r="D135" s="374"/>
      <c r="E135" s="374"/>
      <c r="F135" s="375"/>
      <c r="G135" s="375"/>
      <c r="H135" s="372"/>
    </row>
    <row r="136" ht="15" customHeight="1" spans="1:8">
      <c r="A136" s="369" t="s">
        <v>725</v>
      </c>
      <c r="B136" s="369"/>
      <c r="C136" s="369"/>
      <c r="D136" s="370">
        <f>SUM(D123:D134)</f>
        <v>0</v>
      </c>
      <c r="E136" s="371">
        <f>+D136-D123-D134</f>
        <v>0</v>
      </c>
      <c r="F136" s="372"/>
      <c r="G136" s="372"/>
      <c r="H136" s="372"/>
    </row>
    <row r="137" spans="1:9">
      <c r="A137" s="385"/>
      <c r="B137" s="386"/>
      <c r="C137" s="386"/>
      <c r="D137" s="386"/>
      <c r="E137" s="386"/>
      <c r="F137" s="387"/>
      <c r="G137" s="387"/>
      <c r="H137" s="386"/>
      <c r="I137" s="397"/>
    </row>
    <row r="138" spans="1:8">
      <c r="A138" s="385"/>
      <c r="B138" s="385"/>
      <c r="C138" s="385"/>
      <c r="D138" s="385"/>
      <c r="E138" s="385"/>
      <c r="F138" s="385"/>
      <c r="G138" s="385"/>
      <c r="H138" s="385"/>
    </row>
    <row r="139" ht="25.5" spans="1:8">
      <c r="A139" s="388" t="s">
        <v>73</v>
      </c>
      <c r="B139" s="388" t="s">
        <v>475</v>
      </c>
      <c r="C139" s="388" t="s">
        <v>476</v>
      </c>
      <c r="D139" s="388" t="s">
        <v>477</v>
      </c>
      <c r="E139" s="388" t="s">
        <v>478</v>
      </c>
      <c r="F139" s="388" t="s">
        <v>479</v>
      </c>
      <c r="G139" s="388" t="s">
        <v>480</v>
      </c>
      <c r="H139" s="388" t="s">
        <v>481</v>
      </c>
    </row>
    <row r="140" ht="6" customHeight="1" spans="1:8">
      <c r="A140" s="385"/>
      <c r="B140" s="385"/>
      <c r="C140" s="385"/>
      <c r="D140" s="385"/>
      <c r="E140" s="385"/>
      <c r="F140" s="385"/>
      <c r="G140" s="385"/>
      <c r="H140" s="385"/>
    </row>
    <row r="141" ht="14.25" customHeight="1" spans="1:8">
      <c r="A141" s="389" t="s">
        <v>726</v>
      </c>
      <c r="B141" s="389"/>
      <c r="C141" s="389"/>
      <c r="D141" s="389"/>
      <c r="E141" s="389"/>
      <c r="F141" s="389"/>
      <c r="G141" s="389"/>
      <c r="H141" s="389"/>
    </row>
    <row r="142" ht="14.25" customHeight="1" spans="1:8">
      <c r="A142" s="390" t="s">
        <v>723</v>
      </c>
      <c r="B142" s="391" t="s">
        <v>727</v>
      </c>
      <c r="C142" s="324" t="s">
        <v>728</v>
      </c>
      <c r="D142" s="325"/>
      <c r="E142" s="326"/>
      <c r="F142" s="326"/>
      <c r="G142" s="330" t="s">
        <v>729</v>
      </c>
      <c r="H142" s="379" t="s">
        <v>730</v>
      </c>
    </row>
    <row r="143" ht="14.25" customHeight="1" spans="1:8">
      <c r="A143" s="390" t="s">
        <v>731</v>
      </c>
      <c r="B143" s="391" t="s">
        <v>727</v>
      </c>
      <c r="C143" s="324" t="s">
        <v>728</v>
      </c>
      <c r="D143" s="325"/>
      <c r="E143" s="326"/>
      <c r="F143" s="326"/>
      <c r="G143" s="330" t="s">
        <v>729</v>
      </c>
      <c r="H143" s="379" t="s">
        <v>730</v>
      </c>
    </row>
    <row r="144" ht="14.25" customHeight="1" spans="1:8">
      <c r="A144" s="390" t="s">
        <v>732</v>
      </c>
      <c r="B144" s="391" t="s">
        <v>727</v>
      </c>
      <c r="C144" s="324"/>
      <c r="D144" s="325"/>
      <c r="E144" s="326"/>
      <c r="F144" s="326"/>
      <c r="G144" s="330" t="s">
        <v>729</v>
      </c>
      <c r="H144" s="379" t="s">
        <v>487</v>
      </c>
    </row>
    <row r="145" ht="14.25" customHeight="1" spans="1:8">
      <c r="A145" s="390" t="s">
        <v>733</v>
      </c>
      <c r="B145" s="391" t="s">
        <v>727</v>
      </c>
      <c r="C145" s="324"/>
      <c r="D145" s="325"/>
      <c r="E145" s="326"/>
      <c r="F145" s="326"/>
      <c r="G145" s="330"/>
      <c r="H145" s="379"/>
    </row>
    <row r="146" ht="14.25" customHeight="1" spans="1:8">
      <c r="A146" s="390" t="s">
        <v>734</v>
      </c>
      <c r="B146" s="391" t="s">
        <v>735</v>
      </c>
      <c r="C146" s="324"/>
      <c r="D146" s="325"/>
      <c r="E146" s="326"/>
      <c r="F146" s="326"/>
      <c r="G146" s="330"/>
      <c r="H146" s="379"/>
    </row>
    <row r="147" ht="14.25" customHeight="1" spans="1:8">
      <c r="A147" s="390" t="s">
        <v>736</v>
      </c>
      <c r="B147" s="391" t="s">
        <v>737</v>
      </c>
      <c r="C147" s="324"/>
      <c r="D147" s="325"/>
      <c r="E147" s="326"/>
      <c r="F147" s="326"/>
      <c r="G147" s="330"/>
      <c r="H147" s="379"/>
    </row>
    <row r="148" ht="14.25" customHeight="1" spans="1:8">
      <c r="A148" s="390" t="s">
        <v>738</v>
      </c>
      <c r="B148" s="391" t="s">
        <v>739</v>
      </c>
      <c r="C148" s="324" t="s">
        <v>728</v>
      </c>
      <c r="D148" s="325"/>
      <c r="E148" s="326"/>
      <c r="F148" s="326"/>
      <c r="G148" s="330" t="s">
        <v>729</v>
      </c>
      <c r="H148" s="379" t="s">
        <v>730</v>
      </c>
    </row>
    <row r="149" ht="14.25" customHeight="1" spans="1:8">
      <c r="A149" s="390" t="s">
        <v>740</v>
      </c>
      <c r="B149" s="391" t="s">
        <v>741</v>
      </c>
      <c r="C149" s="324"/>
      <c r="D149" s="325"/>
      <c r="E149" s="326"/>
      <c r="F149" s="326"/>
      <c r="G149" s="330" t="s">
        <v>729</v>
      </c>
      <c r="H149" s="379" t="s">
        <v>487</v>
      </c>
    </row>
    <row r="150" ht="14.25" customHeight="1" spans="1:8">
      <c r="A150" s="390" t="s">
        <v>742</v>
      </c>
      <c r="B150" s="391" t="s">
        <v>743</v>
      </c>
      <c r="C150" s="324"/>
      <c r="D150" s="325"/>
      <c r="E150" s="326"/>
      <c r="F150" s="326"/>
      <c r="G150" s="330"/>
      <c r="H150" s="379"/>
    </row>
    <row r="151" ht="14.25" customHeight="1" spans="1:8">
      <c r="A151" s="390" t="s">
        <v>744</v>
      </c>
      <c r="B151" s="392" t="s">
        <v>745</v>
      </c>
      <c r="C151" s="324"/>
      <c r="D151" s="325"/>
      <c r="E151" s="326"/>
      <c r="F151" s="326"/>
      <c r="G151" s="330"/>
      <c r="H151" s="379"/>
    </row>
    <row r="152" ht="14.25" customHeight="1" spans="1:8">
      <c r="A152" s="390" t="s">
        <v>746</v>
      </c>
      <c r="B152" s="393" t="s">
        <v>747</v>
      </c>
      <c r="C152" s="324"/>
      <c r="D152" s="325"/>
      <c r="E152" s="326"/>
      <c r="F152" s="326"/>
      <c r="G152" s="330" t="s">
        <v>729</v>
      </c>
      <c r="H152" s="379" t="s">
        <v>487</v>
      </c>
    </row>
    <row r="153" ht="14.25" customHeight="1" spans="1:8">
      <c r="A153" s="390" t="s">
        <v>748</v>
      </c>
      <c r="B153" s="393" t="s">
        <v>747</v>
      </c>
      <c r="C153" s="324"/>
      <c r="D153" s="325"/>
      <c r="E153" s="326"/>
      <c r="F153" s="326"/>
      <c r="G153" s="330"/>
      <c r="H153" s="379"/>
    </row>
    <row r="154" ht="14.25" customHeight="1" spans="1:8">
      <c r="A154" s="390" t="s">
        <v>749</v>
      </c>
      <c r="B154" s="393" t="s">
        <v>747</v>
      </c>
      <c r="C154" s="324"/>
      <c r="D154" s="325"/>
      <c r="E154" s="326"/>
      <c r="F154" s="326"/>
      <c r="G154" s="330"/>
      <c r="H154" s="379"/>
    </row>
    <row r="155" ht="14.25" customHeight="1" spans="1:8">
      <c r="A155" s="390" t="s">
        <v>750</v>
      </c>
      <c r="B155" s="393" t="s">
        <v>751</v>
      </c>
      <c r="C155" s="324"/>
      <c r="D155" s="325"/>
      <c r="E155" s="326"/>
      <c r="F155" s="326"/>
      <c r="G155" s="330"/>
      <c r="H155" s="379"/>
    </row>
    <row r="156" ht="14.25" customHeight="1" spans="1:8">
      <c r="A156" s="390" t="s">
        <v>752</v>
      </c>
      <c r="B156" s="393" t="s">
        <v>753</v>
      </c>
      <c r="C156" s="324"/>
      <c r="D156" s="325"/>
      <c r="E156" s="326"/>
      <c r="F156" s="326"/>
      <c r="G156" s="330"/>
      <c r="H156" s="379"/>
    </row>
    <row r="157" ht="14.25" customHeight="1" spans="1:8">
      <c r="A157" s="390" t="s">
        <v>754</v>
      </c>
      <c r="B157" s="393" t="s">
        <v>755</v>
      </c>
      <c r="C157" s="324"/>
      <c r="D157" s="325"/>
      <c r="E157" s="326"/>
      <c r="F157" s="326"/>
      <c r="G157" s="330" t="s">
        <v>729</v>
      </c>
      <c r="H157" s="379" t="s">
        <v>487</v>
      </c>
    </row>
    <row r="158" ht="14.25" customHeight="1" spans="1:8">
      <c r="A158" s="390" t="s">
        <v>756</v>
      </c>
      <c r="B158" s="391" t="s">
        <v>757</v>
      </c>
      <c r="C158" s="324"/>
      <c r="D158" s="325"/>
      <c r="E158" s="326"/>
      <c r="F158" s="326"/>
      <c r="G158" s="330" t="s">
        <v>729</v>
      </c>
      <c r="H158" s="379" t="s">
        <v>487</v>
      </c>
    </row>
    <row r="159" ht="14.25" customHeight="1" spans="1:8">
      <c r="A159" s="390" t="s">
        <v>758</v>
      </c>
      <c r="B159" s="391" t="s">
        <v>759</v>
      </c>
      <c r="C159" s="324"/>
      <c r="D159" s="325"/>
      <c r="E159" s="326"/>
      <c r="F159" s="326"/>
      <c r="G159" s="330" t="s">
        <v>729</v>
      </c>
      <c r="H159" s="379" t="s">
        <v>487</v>
      </c>
    </row>
    <row r="160" ht="14.25" customHeight="1" spans="1:8">
      <c r="A160" s="390" t="s">
        <v>760</v>
      </c>
      <c r="B160" s="391" t="s">
        <v>759</v>
      </c>
      <c r="C160" s="324" t="s">
        <v>728</v>
      </c>
      <c r="D160" s="325"/>
      <c r="E160" s="326"/>
      <c r="F160" s="326"/>
      <c r="G160" s="330" t="s">
        <v>729</v>
      </c>
      <c r="H160" s="379" t="s">
        <v>730</v>
      </c>
    </row>
    <row r="161" ht="14.25" customHeight="1" spans="1:8">
      <c r="A161" s="390" t="s">
        <v>761</v>
      </c>
      <c r="B161" s="391" t="s">
        <v>762</v>
      </c>
      <c r="C161" s="324"/>
      <c r="D161" s="325"/>
      <c r="E161" s="326"/>
      <c r="F161" s="326"/>
      <c r="G161" s="330"/>
      <c r="H161" s="379"/>
    </row>
    <row r="162" ht="14.25" customHeight="1" spans="1:8">
      <c r="A162" s="390" t="s">
        <v>763</v>
      </c>
      <c r="B162" s="391" t="s">
        <v>764</v>
      </c>
      <c r="C162" s="324"/>
      <c r="D162" s="325"/>
      <c r="E162" s="326"/>
      <c r="F162" s="326"/>
      <c r="G162" s="330"/>
      <c r="H162" s="379"/>
    </row>
    <row r="163" ht="14.25" customHeight="1" spans="1:8">
      <c r="A163" s="390" t="s">
        <v>765</v>
      </c>
      <c r="B163" s="391" t="s">
        <v>766</v>
      </c>
      <c r="C163" s="324"/>
      <c r="D163" s="325"/>
      <c r="E163" s="326"/>
      <c r="F163" s="326"/>
      <c r="G163" s="330"/>
      <c r="H163" s="379"/>
    </row>
    <row r="164" ht="14.25" customHeight="1" spans="1:8">
      <c r="A164" s="390" t="s">
        <v>767</v>
      </c>
      <c r="B164" s="391" t="s">
        <v>768</v>
      </c>
      <c r="C164" s="324"/>
      <c r="D164" s="325"/>
      <c r="E164" s="326"/>
      <c r="F164" s="326"/>
      <c r="G164" s="330"/>
      <c r="H164" s="379"/>
    </row>
    <row r="165" ht="14.25" customHeight="1" spans="1:8">
      <c r="A165" s="390" t="s">
        <v>769</v>
      </c>
      <c r="B165" s="391" t="s">
        <v>770</v>
      </c>
      <c r="C165" s="324"/>
      <c r="D165" s="325"/>
      <c r="E165" s="326"/>
      <c r="F165" s="326"/>
      <c r="G165" s="330"/>
      <c r="H165" s="379"/>
    </row>
    <row r="166" ht="14.25" customHeight="1" spans="1:8">
      <c r="A166" s="390" t="s">
        <v>771</v>
      </c>
      <c r="B166" s="391" t="s">
        <v>772</v>
      </c>
      <c r="C166" s="324"/>
      <c r="D166" s="325"/>
      <c r="E166" s="326"/>
      <c r="F166" s="326"/>
      <c r="G166" s="330"/>
      <c r="H166" s="379"/>
    </row>
    <row r="167" ht="14.25" customHeight="1" spans="1:8">
      <c r="A167" s="390" t="s">
        <v>773</v>
      </c>
      <c r="B167" s="391" t="s">
        <v>774</v>
      </c>
      <c r="C167" s="324"/>
      <c r="D167" s="325"/>
      <c r="E167" s="326"/>
      <c r="F167" s="326"/>
      <c r="G167" s="330"/>
      <c r="H167" s="379"/>
    </row>
    <row r="168" ht="14.25" customHeight="1" spans="1:8">
      <c r="A168" s="390" t="s">
        <v>775</v>
      </c>
      <c r="B168" s="391" t="s">
        <v>776</v>
      </c>
      <c r="C168" s="324"/>
      <c r="D168" s="325"/>
      <c r="E168" s="326"/>
      <c r="F168" s="326"/>
      <c r="G168" s="330" t="s">
        <v>729</v>
      </c>
      <c r="H168" s="379" t="s">
        <v>487</v>
      </c>
    </row>
    <row r="169" ht="14.25" customHeight="1" spans="1:8">
      <c r="A169" s="390" t="s">
        <v>777</v>
      </c>
      <c r="B169" s="391" t="s">
        <v>778</v>
      </c>
      <c r="C169" s="324"/>
      <c r="D169" s="325"/>
      <c r="E169" s="326"/>
      <c r="F169" s="326"/>
      <c r="G169" s="330" t="s">
        <v>729</v>
      </c>
      <c r="H169" s="379" t="s">
        <v>487</v>
      </c>
    </row>
    <row r="170" ht="14.25" customHeight="1" spans="1:8">
      <c r="A170" s="390" t="s">
        <v>779</v>
      </c>
      <c r="B170" s="391" t="s">
        <v>780</v>
      </c>
      <c r="C170" s="324"/>
      <c r="D170" s="325"/>
      <c r="E170" s="326"/>
      <c r="F170" s="326"/>
      <c r="G170" s="330" t="s">
        <v>729</v>
      </c>
      <c r="H170" s="379" t="s">
        <v>487</v>
      </c>
    </row>
    <row r="171" ht="14.25" customHeight="1" spans="1:8">
      <c r="A171" s="390" t="s">
        <v>781</v>
      </c>
      <c r="B171" s="391" t="s">
        <v>780</v>
      </c>
      <c r="C171" s="324" t="s">
        <v>728</v>
      </c>
      <c r="D171" s="325"/>
      <c r="E171" s="326"/>
      <c r="F171" s="326"/>
      <c r="G171" s="330" t="s">
        <v>729</v>
      </c>
      <c r="H171" s="379" t="s">
        <v>730</v>
      </c>
    </row>
    <row r="172" ht="14.25" customHeight="1" spans="1:8">
      <c r="A172" s="390" t="s">
        <v>782</v>
      </c>
      <c r="B172" s="391" t="s">
        <v>783</v>
      </c>
      <c r="C172" s="324"/>
      <c r="D172" s="325"/>
      <c r="E172" s="326"/>
      <c r="F172" s="326"/>
      <c r="G172" s="330" t="s">
        <v>729</v>
      </c>
      <c r="H172" s="379" t="s">
        <v>487</v>
      </c>
    </row>
    <row r="173" ht="14.25" customHeight="1" spans="1:8">
      <c r="A173" s="390" t="s">
        <v>784</v>
      </c>
      <c r="B173" s="391" t="s">
        <v>785</v>
      </c>
      <c r="C173" s="324"/>
      <c r="D173" s="325"/>
      <c r="E173" s="326"/>
      <c r="F173" s="326"/>
      <c r="G173" s="330" t="s">
        <v>729</v>
      </c>
      <c r="H173" s="379" t="s">
        <v>487</v>
      </c>
    </row>
    <row r="174" ht="14.25" customHeight="1" spans="1:8">
      <c r="A174" s="390" t="s">
        <v>786</v>
      </c>
      <c r="B174" s="394" t="s">
        <v>787</v>
      </c>
      <c r="C174" s="324"/>
      <c r="D174" s="325"/>
      <c r="E174" s="326"/>
      <c r="F174" s="326"/>
      <c r="G174" s="330"/>
      <c r="H174" s="379"/>
    </row>
    <row r="175" ht="14.25" customHeight="1" spans="1:8">
      <c r="A175" s="390" t="s">
        <v>788</v>
      </c>
      <c r="B175" s="391" t="s">
        <v>789</v>
      </c>
      <c r="C175" s="324"/>
      <c r="D175" s="325"/>
      <c r="E175" s="326"/>
      <c r="F175" s="326"/>
      <c r="G175" s="330" t="s">
        <v>729</v>
      </c>
      <c r="H175" s="379" t="s">
        <v>487</v>
      </c>
    </row>
    <row r="176" ht="14.25" customHeight="1" spans="1:8">
      <c r="A176" s="390" t="s">
        <v>790</v>
      </c>
      <c r="B176" s="394" t="s">
        <v>791</v>
      </c>
      <c r="C176" s="324"/>
      <c r="D176" s="325"/>
      <c r="E176" s="326"/>
      <c r="F176" s="326"/>
      <c r="G176" s="330"/>
      <c r="H176" s="379"/>
    </row>
    <row r="177" ht="14.25" customHeight="1" spans="1:8">
      <c r="A177" s="390" t="s">
        <v>792</v>
      </c>
      <c r="B177" s="391" t="s">
        <v>793</v>
      </c>
      <c r="C177" s="324"/>
      <c r="D177" s="325"/>
      <c r="E177" s="326"/>
      <c r="F177" s="326"/>
      <c r="G177" s="330"/>
      <c r="H177" s="379"/>
    </row>
    <row r="178" ht="14.25" customHeight="1" spans="1:8">
      <c r="A178" s="390" t="s">
        <v>794</v>
      </c>
      <c r="B178" s="391" t="s">
        <v>795</v>
      </c>
      <c r="C178" s="324"/>
      <c r="D178" s="325"/>
      <c r="E178" s="326"/>
      <c r="F178" s="326"/>
      <c r="G178" s="330"/>
      <c r="H178" s="379"/>
    </row>
    <row r="179" ht="14.25" customHeight="1" spans="1:8">
      <c r="A179" s="390" t="s">
        <v>796</v>
      </c>
      <c r="B179" s="391" t="s">
        <v>797</v>
      </c>
      <c r="C179" s="324"/>
      <c r="D179" s="325"/>
      <c r="E179" s="326"/>
      <c r="F179" s="326"/>
      <c r="G179" s="330"/>
      <c r="H179" s="379"/>
    </row>
    <row r="180" ht="14.25" customHeight="1" spans="1:8">
      <c r="A180" s="390" t="s">
        <v>798</v>
      </c>
      <c r="B180" s="391" t="s">
        <v>799</v>
      </c>
      <c r="C180" s="324" t="s">
        <v>728</v>
      </c>
      <c r="D180" s="325"/>
      <c r="E180" s="326"/>
      <c r="F180" s="326"/>
      <c r="G180" s="330" t="s">
        <v>729</v>
      </c>
      <c r="H180" s="379" t="s">
        <v>730</v>
      </c>
    </row>
    <row r="181" ht="14.25" customHeight="1" spans="1:8">
      <c r="A181" s="390" t="s">
        <v>800</v>
      </c>
      <c r="B181" s="391" t="s">
        <v>801</v>
      </c>
      <c r="C181" s="324"/>
      <c r="D181" s="325"/>
      <c r="E181" s="326"/>
      <c r="F181" s="326"/>
      <c r="G181" s="330"/>
      <c r="H181" s="379"/>
    </row>
    <row r="182" ht="14.25" customHeight="1" spans="1:8">
      <c r="A182" s="390" t="s">
        <v>802</v>
      </c>
      <c r="B182" s="391" t="s">
        <v>803</v>
      </c>
      <c r="C182" s="324"/>
      <c r="D182" s="325"/>
      <c r="E182" s="326"/>
      <c r="F182" s="326"/>
      <c r="G182" s="330"/>
      <c r="H182" s="379"/>
    </row>
    <row r="183" ht="14.25" customHeight="1" spans="1:8">
      <c r="A183" s="390" t="s">
        <v>804</v>
      </c>
      <c r="B183" s="391" t="s">
        <v>805</v>
      </c>
      <c r="C183" s="324"/>
      <c r="D183" s="325"/>
      <c r="E183" s="326"/>
      <c r="F183" s="326"/>
      <c r="G183" s="330"/>
      <c r="H183" s="379"/>
    </row>
    <row r="184" ht="14.25" customHeight="1" spans="1:8">
      <c r="A184" s="390" t="s">
        <v>806</v>
      </c>
      <c r="B184" s="395" t="s">
        <v>807</v>
      </c>
      <c r="C184" s="324"/>
      <c r="D184" s="325"/>
      <c r="E184" s="326"/>
      <c r="F184" s="326"/>
      <c r="G184" s="330"/>
      <c r="H184" s="379"/>
    </row>
    <row r="185" ht="14.25" customHeight="1" spans="1:8">
      <c r="A185" s="390" t="s">
        <v>808</v>
      </c>
      <c r="B185" s="391" t="s">
        <v>809</v>
      </c>
      <c r="C185" s="324"/>
      <c r="D185" s="325"/>
      <c r="E185" s="326"/>
      <c r="F185" s="326"/>
      <c r="G185" s="330" t="s">
        <v>729</v>
      </c>
      <c r="H185" s="379" t="s">
        <v>487</v>
      </c>
    </row>
    <row r="186" ht="14.25" customHeight="1" spans="1:8">
      <c r="A186" s="390" t="s">
        <v>810</v>
      </c>
      <c r="B186" s="391" t="s">
        <v>811</v>
      </c>
      <c r="C186" s="324"/>
      <c r="D186" s="325"/>
      <c r="E186" s="326"/>
      <c r="F186" s="326"/>
      <c r="G186" s="330"/>
      <c r="H186" s="379"/>
    </row>
    <row r="187" ht="14.25" customHeight="1" spans="1:10">
      <c r="A187" s="390" t="s">
        <v>812</v>
      </c>
      <c r="B187" s="394" t="s">
        <v>813</v>
      </c>
      <c r="C187" s="324"/>
      <c r="D187" s="325"/>
      <c r="E187" s="326"/>
      <c r="F187" s="326"/>
      <c r="G187" s="330"/>
      <c r="H187" s="379"/>
      <c r="J187" s="398"/>
    </row>
    <row r="188" ht="18" customHeight="1" spans="1:10">
      <c r="A188" s="390" t="s">
        <v>814</v>
      </c>
      <c r="B188" s="394" t="s">
        <v>815</v>
      </c>
      <c r="C188" s="324"/>
      <c r="D188" s="325"/>
      <c r="E188" s="326"/>
      <c r="F188" s="326"/>
      <c r="G188" s="330" t="s">
        <v>729</v>
      </c>
      <c r="H188" s="379" t="s">
        <v>487</v>
      </c>
      <c r="J188" s="398"/>
    </row>
    <row r="189" ht="15" customHeight="1" spans="1:10">
      <c r="A189" s="369" t="s">
        <v>816</v>
      </c>
      <c r="B189" s="369"/>
      <c r="C189" s="369"/>
      <c r="D189" s="370">
        <f>SUM(D142:D188)</f>
        <v>0</v>
      </c>
      <c r="E189" s="385"/>
      <c r="F189" s="385"/>
      <c r="G189" s="385"/>
      <c r="H189" s="385"/>
      <c r="J189" s="348"/>
    </row>
    <row r="190" spans="1:8">
      <c r="A190" s="385"/>
      <c r="B190" s="385"/>
      <c r="C190" s="385"/>
      <c r="D190" s="385"/>
      <c r="E190" s="385"/>
      <c r="F190" s="385"/>
      <c r="G190" s="385"/>
      <c r="H190" s="385"/>
    </row>
    <row r="191" ht="15" customHeight="1" spans="1:8">
      <c r="A191" s="369" t="s">
        <v>817</v>
      </c>
      <c r="B191" s="369"/>
      <c r="C191" s="369"/>
      <c r="D191" s="370">
        <f>D120+D189+D136</f>
        <v>254</v>
      </c>
      <c r="E191" s="396"/>
      <c r="F191" s="385"/>
      <c r="G191" s="385"/>
      <c r="H191" s="385"/>
    </row>
    <row r="192" spans="1:10">
      <c r="A192" s="385" t="s">
        <v>818</v>
      </c>
      <c r="B192" s="385"/>
      <c r="C192" s="385"/>
      <c r="D192" s="385"/>
      <c r="E192" s="385"/>
      <c r="F192" s="385"/>
      <c r="G192" s="385"/>
      <c r="H192" s="385"/>
      <c r="J192" s="348"/>
    </row>
    <row r="193" spans="1:8">
      <c r="A193" s="385"/>
      <c r="B193" s="385"/>
      <c r="C193" s="385"/>
      <c r="D193" s="385"/>
      <c r="E193" s="385"/>
      <c r="F193" s="385"/>
      <c r="G193" s="385"/>
      <c r="H193" s="385"/>
    </row>
    <row r="194" spans="1:8">
      <c r="A194" s="385"/>
      <c r="B194" s="385"/>
      <c r="C194" s="385"/>
      <c r="D194" s="385"/>
      <c r="E194" s="385"/>
      <c r="F194" s="385"/>
      <c r="G194" s="385"/>
      <c r="H194" s="385"/>
    </row>
    <row r="195" spans="1:8">
      <c r="A195" s="385"/>
      <c r="B195" s="385"/>
      <c r="C195" s="385"/>
      <c r="D195" s="385"/>
      <c r="E195" s="385"/>
      <c r="F195" s="385"/>
      <c r="G195" s="385"/>
      <c r="H195" s="385"/>
    </row>
    <row r="196" ht="15" spans="1:9">
      <c r="A196" s="385"/>
      <c r="B196" s="385"/>
      <c r="C196" s="399" t="s">
        <v>819</v>
      </c>
      <c r="D196" s="399"/>
      <c r="E196" s="399"/>
      <c r="F196" s="399"/>
      <c r="G196" s="400"/>
      <c r="H196" s="385"/>
      <c r="I196" s="410"/>
    </row>
    <row r="197" spans="1:9">
      <c r="A197" s="385"/>
      <c r="B197" s="401"/>
      <c r="C197" s="401"/>
      <c r="D197" s="401"/>
      <c r="E197" s="401"/>
      <c r="F197" s="402"/>
      <c r="G197" s="402"/>
      <c r="H197" s="385"/>
      <c r="I197" s="397"/>
    </row>
    <row r="198" ht="18" customHeight="1" spans="1:9">
      <c r="A198" s="385"/>
      <c r="B198" s="403" t="s">
        <v>146</v>
      </c>
      <c r="C198" s="404" t="s">
        <v>820</v>
      </c>
      <c r="D198" s="404"/>
      <c r="E198" s="404"/>
      <c r="F198" s="404"/>
      <c r="G198" s="405"/>
      <c r="H198" s="385"/>
      <c r="I198" s="411"/>
    </row>
    <row r="199" ht="18" customHeight="1" spans="1:9">
      <c r="A199" s="385"/>
      <c r="B199" s="403" t="s">
        <v>24</v>
      </c>
      <c r="C199" s="404" t="s">
        <v>821</v>
      </c>
      <c r="D199" s="404"/>
      <c r="E199" s="404"/>
      <c r="F199" s="404"/>
      <c r="G199" s="405"/>
      <c r="H199" s="385"/>
      <c r="I199" s="411"/>
    </row>
    <row r="200" ht="19.7" customHeight="1" spans="1:9">
      <c r="A200" s="385"/>
      <c r="B200" s="403" t="s">
        <v>26</v>
      </c>
      <c r="C200" s="404" t="s">
        <v>822</v>
      </c>
      <c r="D200" s="404"/>
      <c r="E200" s="404"/>
      <c r="F200" s="404"/>
      <c r="G200" s="406"/>
      <c r="H200" s="385"/>
      <c r="I200" s="412"/>
    </row>
    <row r="201" ht="19.5" customHeight="1" spans="1:9">
      <c r="A201" s="385"/>
      <c r="B201" s="403" t="s">
        <v>28</v>
      </c>
      <c r="C201" s="407" t="s">
        <v>823</v>
      </c>
      <c r="D201" s="408"/>
      <c r="E201" s="408"/>
      <c r="F201" s="409"/>
      <c r="G201" s="406"/>
      <c r="H201" s="385"/>
      <c r="I201" s="412"/>
    </row>
    <row r="203" ht="19.5" customHeight="1"/>
  </sheetData>
  <mergeCells count="17">
    <mergeCell ref="B2:E2"/>
    <mergeCell ref="B3:E3"/>
    <mergeCell ref="C8:G8"/>
    <mergeCell ref="A12:H12"/>
    <mergeCell ref="A49:H49"/>
    <mergeCell ref="A68:H68"/>
    <mergeCell ref="A120:C120"/>
    <mergeCell ref="A122:H122"/>
    <mergeCell ref="A136:C136"/>
    <mergeCell ref="A141:H141"/>
    <mergeCell ref="A189:C189"/>
    <mergeCell ref="A191:C191"/>
    <mergeCell ref="C196:F196"/>
    <mergeCell ref="C198:F198"/>
    <mergeCell ref="C199:F199"/>
    <mergeCell ref="C200:F200"/>
    <mergeCell ref="C201:F201"/>
  </mergeCells>
  <dataValidations count="6">
    <dataValidation type="list" allowBlank="1" showErrorMessage="1" sqref="C19:F19 C21:F21 C32:F32 C91:F91 C118:F118 G13:G47 G50:G67 G69:G119 C35:F36 C51:F52 C86:F88">
      <formula1>"CLT,PJ,PF,Cooperativa,Terceirizado,SESAB,--"</formula1>
    </dataValidation>
    <dataValidation type="list" allowBlank="1" showErrorMessage="1" sqref="C20 C50 C81 C83 C85 C119 C13:C18 C22:C31 C33:C34 C37:C38 C41:C47 C53:C67 C69:C79 C89:C90 C92:C100 C102:C117">
      <formula1>"44hs,40hs,36hs,30hs,24hs,20hs,16hs,12hs,10hs,8hs,4hs,--"</formula1>
    </dataValidation>
    <dataValidation type="list" allowBlank="1" showInputMessage="1" showErrorMessage="1" sqref="G123 D125:G125 E126:G126 G127:G134 G142:G188">
      <formula1>"CLT,PJ,PF,Cooperativa,Terceirizado,SESAB,--"</formula1>
    </dataValidation>
    <dataValidation type="list" allowBlank="1" showErrorMessage="1" sqref="H123 H13:H47 H50:H67 H69:H119 H127:H134">
      <formula1>"Plantonista,Diarista,Mensalista,--"</formula1>
    </dataValidation>
    <dataValidation type="list" allowBlank="1" showInputMessage="1" showErrorMessage="1" sqref="C123:C134 C142:C188">
      <formula1>"44hs,40hs,36hs,30hs,24hs,20hs,16hs,12hs,10hs,8hs,4hs,--"</formula1>
    </dataValidation>
    <dataValidation type="list" allowBlank="1" showInputMessage="1" showErrorMessage="1" sqref="H125:H126 H142:H188">
      <formula1>"Plantonista,Diarista,Mensalista,--"</formula1>
    </dataValidation>
  </dataValidations>
  <printOptions horizontalCentered="1"/>
  <pageMargins left="0.354166666666667" right="0.196527777777778" top="0.865972222222222" bottom="0.39375" header="0.511811023622047" footer="0.511811023622047"/>
  <pageSetup paperSize="9" scale="72" orientation="portrait" horizontalDpi="300" verticalDpi="300"/>
  <headerFooter/>
  <rowBreaks count="2" manualBreakCount="2">
    <brk id="70" max="16383" man="1"/>
    <brk id="139" max="16383" man="1"/>
  </row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19" master="" otherUserPermission="visible"/>
  <rangeList sheetStid="20" master="" otherUserPermission="visible"/>
  <rangeList sheetStid="16" master="" otherUserPermission="visible"/>
  <rangeList sheetStid="17" master="" otherUserPermission="visible"/>
  <rangeList sheetStid="21" master="" otherUserPermission="visible"/>
  <rangeList sheetStid="22" master="" otherUserPermission="visible"/>
  <rangeList sheetStid="23" master="" otherUserPermission="visible"/>
  <rangeList sheetStid="24" master="" otherUserPermission="visible"/>
  <rangeList sheetStid="25" master="" otherUserPermission="visible"/>
  <rangeList sheetStid="26" master="" otherUserPermission="visible"/>
  <rangeList sheetStid="27" master="" otherUserPermission="visible"/>
  <rangeList sheetStid="28" master="" otherUserPermission="visible"/>
  <rangeList sheetStid="29" master="" otherUserPermission="visible"/>
</allowEditUser>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F l o w _ S i g n o f f S t a t u s   x m l n s = " 0 c 0 7 8 b e 7 - e f 2 1 - 4 a 1 5 - b 5 2 5 - a 9 6 5 3 a 0 6 3 9 a 9 "   x s i : n i l = " t r u e " / > < T a x C a t c h A l l   x m l n s = " 9 e f 4 1 1 9 8 - e f f 2 - 4 5 3 c - b 6 9 d - 0 2 c 2 1 e e 7 5 9 1 2 "   x s i : n i l = " t r u e " / > < l c f 7 6 f 1 5 5 c e d 4 d d c b 4 0 9 7 1 3 4 f f 3 c 3 3 2 f   x m l n s = " 0 c 0 7 8 b e 7 - e f 2 1 - 4 a 1 5 - b 5 2 5 - a 9 6 5 3 a 0 6 3 9 a 9 " > < T e r m s   x m l n s = " h t t p : / / s c h e m a s . m i c r o s o f t . c o m / o f f i c e / i n f o p a t h / 2 0 0 7 / P a r t n e r C o n t r o l s " > < / T e r m s > < / l c f 7 6 f 1 5 5 c e d 4 d d c b 4 0 9 7 1 3 4 f f 3 c 3 3 2 f > < / d o c u m e n t M a n a g e m e n t > < / p : p r o p e r t i e s > 
</file>

<file path=customXml/item4.xml>��< ? x m l   v e r s i o n = " 1 . 0 " ? > < c t : c o n t e n t T y p e S c h e m a   c t : _ = " "   m a : _ = " "   m a : c o n t e n t T y p e N a m e = " D o c u m e n t o "   m a : c o n t e n t T y p e I D = " 0 x 0 1 0 1 0 0 B B 1 4 0 D 5 2 C 9 0 6 B B 4 B A A 4 9 1 1 9 5 F 2 6 6 4 9 C D "   m a : c o n t e n t T y p e V e r s i o n = " 1 6 "   m a : c o n t e n t T y p e D e s c r i p t i o n = " C r i e   u m   n o v o   d o c u m e n t o . "   m a : c o n t e n t T y p e S c o p e = " "   m a : v e r s i o n I D = " d 1 0 3 b b b e 9 5 d a a 8 e 5 9 2 6 c c c f 9 8 6 4 2 d e c e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b 8 3 4 4 c 1 a 4 2 a 7 b 5 b 1 f 0 b a c 5 1 e d d 8 7 1 f f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0 c 0 7 8 b e 7 - e f 2 1 - 4 a 1 5 - b 5 2 5 - a 9 6 5 3 a 0 6 3 9 a 9 "   x m l n s : n s 3 = " 9 e f 4 1 1 9 8 - e f f 2 - 4 5 3 c - b 6 9 d - 0 2 c 2 1 e e 7 5 9 1 2 " >  
 < x s d : i m p o r t   n a m e s p a c e = " 0 c 0 7 8 b e 7 - e f 2 1 - 4 a 1 5 - b 5 2 5 - a 9 6 5 3 a 0 6 3 9 a 9 " / >  
 < x s d : i m p o r t   n a m e s p a c e = " 9 e f 4 1 1 9 8 - e f f 2 - 4 5 3 c - b 6 9 d - 0 2 c 2 1 e e 7 5 9 1 2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S e a r c h P r o p e r t i e s "   m i n O c c u r s = " 0 " / >  
 < x s d : e l e m e n t   r e f = " n s 2 : M e d i a S e r v i c e O b j e c t D e t e c t o r V e r s i o n s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2 : M e d i a S e r v i c e D a t e T a k e n "   m i n O c c u r s = " 0 " / >  
 < x s d : e l e m e n t   r e f = " n s 2 : M e d i a S e r v i c e O C R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S e r v i c e L o c a t i o n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L e n g t h I n S e c o n d s "   m i n O c c u r s = " 0 " / >  
 < x s d : e l e m e n t   r e f = " n s 2 : _ F l o w _ S i g n o f f S t a t u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0 c 0 7 8 b e 7 - e f 2 1 - 4 a 1 5 - b 5 2 5 - a 9 6 5 3 a 0 6 3 9 a 9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0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1 1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l c f 7 6 f 1 5 5 c e d 4 d d c b 4 0 9 7 1 3 4 f f 3 c 3 3 2 f "   m a : i n d e x = " 1 3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M a r c a � � e s   d e   i m a g e m "   m a : r e a d O n l y = " f a l s e "   m a : f i e l d I d = " { 5 c f 7 6 f 1 5 - 5 c e d - 4 d d c - b 4 0 9 - 7 1 3 4 f f 3 c 3 3 2 f } "   m a : t a x o n o m y M u l t i = " t r u e "   m a : s s p I d = " d 3 4 9 2 3 5 4 - 9 0 c 2 - 4 f 9 b - b 5 4 0 - d 5 f 0 4 2 f 2 4 a c 2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D a t e T a k e n "   m a : i n d e x = " 1 5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6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7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8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1 9 "   n i l l a b l e = " t r u e "   m a : d i s p l a y N a m e = " L o c a t i o n "   m a : i n d e x e d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2 2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_ F l o w _ S i g n o f f S t a t u s "   m a : i n d e x = " 2 3 "   n i l l a b l e = " t r u e "   m a : d i s p l a y N a m e = " S t a t u s   d e   l i b e r a � � o "   m a : i n t e r n a l N a m e = " S t a t u s _ x 0 0 2 0 _ d e _ x 0 0 2 0 _ l i b e r a _ x 0 0 e 7 _ _ x 0 0 e 3 _ o " >  
 < x s d : s i m p l e T y p e >  
 < x s d : r e s t r i c t i o n   b a s e = " d m s : T e x t " / >  
 < / x s d : s i m p l e T y p e >  
 < / x s d : e l e m e n t >  
 < / x s d : s c h e m a >  
 < x s d : s c h e m a   t a r g e t N a m e s p a c e = " 9 e f 4 1 1 9 8 - e f f 2 - 4 5 3 c - b 6 9 d - 0 2 c 2 1 e e 7 5 9 1 2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1 4 "   n i l l a b l e = " t r u e "   m a : d i s p l a y N a m e = " T a x o n o m y   C a t c h   A l l   C o l u m n "   m a : h i d d e n = " t r u e "   m a : l i s t = " { 9 a e a b d 6 3 - f 0 4 e - 4 6 b 9 - 9 3 2 f - 5 0 2 6 6 2 5 2 0 5 e 8 } "   m a : i n t e r n a l N a m e = " T a x C a t c h A l l "   m a : s h o w F i e l d = " C a t c h A l l D a t a "   m a : w e b = " 9 e f 4 1 1 9 8 - e f f 2 - 4 5 3 c - b 6 9 d - 0 2 c 2 1 e e 7 5 9 1 2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h a r e d W i t h U s e r s "   m a : i n d e x = " 2 0 "   n i l l a b l e = " t r u e "   m a : d i s p l a y N a m e = " C o m p a r t i l h a d o   c o m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2 1 "   n i l l a b l e = " t r u e "   m a : d i s p l a y N a m e = " D e t a l h e s   d e   C o m p a r t i l h a d o   C o m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�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19D77B70-49E3-4B6D-A1EF-3A7E2CE246E4}">
  <ds:schemaRefs/>
</ds:datastoreItem>
</file>

<file path=customXml/itemProps3.xml><?xml version="1.0" encoding="utf-8"?>
<ds:datastoreItem xmlns:ds="http://schemas.openxmlformats.org/officeDocument/2006/customXml" ds:itemID="{C219756F-3B44-4256-B3D7-CF264EFA0CA3}">
  <ds:schemaRefs/>
</ds:datastoreItem>
</file>

<file path=customXml/itemProps4.xml><?xml version="1.0" encoding="utf-8"?>
<ds:datastoreItem xmlns:ds="http://schemas.openxmlformats.org/officeDocument/2006/customXml" ds:itemID="{FB7060EA-A0B6-4AA0-9109-A6136C706BC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IDENTIFICAÇÃO DA UNIDADE</vt:lpstr>
      <vt:lpstr>INFORMAÇÕES TÉCNICAS</vt:lpstr>
      <vt:lpstr>FINANCEIRO GERAL </vt:lpstr>
      <vt:lpstr>FINANCEIRO DETALHADO </vt:lpstr>
      <vt:lpstr>GASES, LAVANDERIA E RESÍDUOS(2)</vt:lpstr>
      <vt:lpstr>EQUIPAMENTOS</vt:lpstr>
      <vt:lpstr>NUTRIÇÃO</vt:lpstr>
      <vt:lpstr>INFRA-ESTRUTURA</vt:lpstr>
      <vt:lpstr>RH</vt:lpstr>
      <vt:lpstr>ATIVIDADE I</vt:lpstr>
      <vt:lpstr>ATIVIDADE II</vt:lpstr>
      <vt:lpstr>AIH-SIA</vt:lpstr>
      <vt:lpstr>ANEXOS DE JUSTIFICATIVAS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Dos Santos Lima</dc:creator>
  <cp:lastModifiedBy>l.santana</cp:lastModifiedBy>
  <cp:revision>2</cp:revision>
  <dcterms:created xsi:type="dcterms:W3CDTF">2021-04-23T12:12:00Z</dcterms:created>
  <dcterms:modified xsi:type="dcterms:W3CDTF">2026-04-09T20:08:07Z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NXPowerLiteLastOptimized">
    <vt:lpwstr>355553</vt:lpwstr>
  </property>
  <property fmtid="{D5CDD505-2E9C-101B-9397-08002B2CF9AE}" pid="7" name="NXPowerLiteSettings">
    <vt:lpwstr>C74006B004C800</vt:lpwstr>
  </property>
  <property fmtid="{D5CDD505-2E9C-101B-9397-08002B2CF9AE}" pid="8" name="NXPowerLiteVersion">
    <vt:lpwstr>S9.1.2</vt:lpwstr>
  </property>
  <property fmtid="{D5CDD505-2E9C-101B-9397-08002B2CF9AE}" pid="9" name="ScaleCrop">
    <vt:bool>false</vt:bool>
  </property>
  <property fmtid="{D5CDD505-2E9C-101B-9397-08002B2CF9AE}" pid="10" name="ShareDoc">
    <vt:bool>false</vt:bool>
  </property>
  <property fmtid="{D5CDD505-2E9C-101B-9397-08002B2CF9AE}" pid="11" name="ContentTypeId">
    <vt:lpwstr>0x010100BB140D52C906BB4BAA491195F26649CD</vt:lpwstr>
  </property>
  <property fmtid="{D5CDD505-2E9C-101B-9397-08002B2CF9AE}" pid="12" name="MediaServiceImageTags">
    <vt:lpwstr/>
  </property>
  <property fmtid="{D5CDD505-2E9C-101B-9397-08002B2CF9AE}" pid="13" name="ICV">
    <vt:lpwstr>9CA81F16953B43E9B19044640F7C8D63_13</vt:lpwstr>
  </property>
  <property fmtid="{D5CDD505-2E9C-101B-9397-08002B2CF9AE}" pid="14" name="KSOProductBuildVer">
    <vt:lpwstr>1046-12.2.0.23196</vt:lpwstr>
  </property>
</Properties>
</file>